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11550" windowWidth="10830" windowHeight="6375" tabRatio="732" firstSheet="6" activeTab="12"/>
  </bookViews>
  <sheets>
    <sheet name="A. Org Chart" sheetId="64" r:id="rId1"/>
    <sheet name="B. Summ of Req. " sheetId="84" r:id="rId2"/>
    <sheet name="B. Summ of Req. by DU" sheetId="71" r:id="rId3"/>
    <sheet name="C. Program Changes by DU" sheetId="81" r:id="rId4"/>
    <sheet name="D. Strategic Goals &amp; Object" sheetId="85" r:id="rId5"/>
    <sheet name="E. ATB Justification" sheetId="78" r:id="rId6"/>
    <sheet name="F. 2013 Crosswalk" sheetId="87" r:id="rId7"/>
    <sheet name="G. 2014 Crosswalk" sheetId="89" r:id="rId8"/>
    <sheet name="I. Permanent Positions" sheetId="74" r:id="rId9"/>
    <sheet name="J. Financial Analysis" sheetId="82" r:id="rId10"/>
    <sheet name="K. Summary by OC" sheetId="75" r:id="rId11"/>
    <sheet name="M. Summary of Change" sheetId="86" r:id="rId12"/>
    <sheet name="N. Status of Construction" sheetId="88" r:id="rId13"/>
  </sheets>
  <definedNames>
    <definedName name="_11POS_BY_CAT" localSheetId="1">#REF!</definedName>
    <definedName name="_11POS_BY_CAT" localSheetId="3">#REF!</definedName>
    <definedName name="_11POS_BY_CAT" localSheetId="4">#REF!</definedName>
    <definedName name="_11POS_BY_CAT" localSheetId="6">#REF!</definedName>
    <definedName name="_11POS_BY_CAT" localSheetId="7">#REF!</definedName>
    <definedName name="_11POS_BY_CAT" localSheetId="8">#REF!</definedName>
    <definedName name="_11POS_BY_CAT" localSheetId="10">#REF!</definedName>
    <definedName name="_11POS_BY_CAT">#REF!</definedName>
    <definedName name="_1ATTORNEY_SUPP" localSheetId="1">#REF!</definedName>
    <definedName name="_1ATTORNEY_SUPP" localSheetId="3">#REF!</definedName>
    <definedName name="_1ATTORNEY_SUPP" localSheetId="8">#REF!</definedName>
    <definedName name="_1ATTORNEY_SUPP" localSheetId="10">#REF!</definedName>
    <definedName name="_1ATTORNEY_SUPP">#REF!</definedName>
    <definedName name="_2ATTORNEY_SUPP" localSheetId="1">#REF!</definedName>
    <definedName name="_2ATTORNEY_SUPP" localSheetId="3">#REF!</definedName>
    <definedName name="_2ATTORNEY_SUPP">#REF!</definedName>
    <definedName name="_2GA_ROLLUP" localSheetId="1">#REF!</definedName>
    <definedName name="_2GA_ROLLUP" localSheetId="3">#REF!</definedName>
    <definedName name="_2GA_ROLLUP" localSheetId="8">#REF!</definedName>
    <definedName name="_2GA_ROLLUP" localSheetId="10">#REF!</definedName>
    <definedName name="_2GA_ROLLUP">#REF!</definedName>
    <definedName name="_3POS_BY_CAT" localSheetId="1">#REF!</definedName>
    <definedName name="_3POS_BY_CAT" localSheetId="3">#REF!</definedName>
    <definedName name="_3POS_BY_CAT" localSheetId="8">#REF!</definedName>
    <definedName name="_3POS_BY_CAT" localSheetId="10">#REF!</definedName>
    <definedName name="_3POS_BY_CAT">#REF!</definedName>
    <definedName name="_6GA_ROLLUP" localSheetId="1">#REF!</definedName>
    <definedName name="_6GA_ROLLUP" localSheetId="3">#REF!</definedName>
    <definedName name="_6GA_ROLLUP" localSheetId="8">#REF!</definedName>
    <definedName name="_6GA_ROLLUP" localSheetId="10">#REF!</definedName>
    <definedName name="_6GA_ROLLUP">#REF!</definedName>
    <definedName name="_7GA_ROLLUP" localSheetId="1">#REF!</definedName>
    <definedName name="_7GA_ROLLUP" localSheetId="3">#REF!</definedName>
    <definedName name="_7GA_ROLLUP" localSheetId="8">#REF!</definedName>
    <definedName name="_7GA_ROLLUP" localSheetId="10">#REF!</definedName>
    <definedName name="_7GA_ROLLUP">#REF!</definedName>
    <definedName name="_9POS_BY_CAT" localSheetId="1">#REF!</definedName>
    <definedName name="_9POS_BY_CAT" localSheetId="3">#REF!</definedName>
    <definedName name="_9POS_BY_CAT" localSheetId="8">#REF!</definedName>
    <definedName name="_9POS_BY_CAT" localSheetId="10">#REF!</definedName>
    <definedName name="_9POS_BY_CAT">#REF!</definedName>
    <definedName name="DL" localSheetId="1">#REF!</definedName>
    <definedName name="DL" localSheetId="2">#REF!</definedName>
    <definedName name="DL" localSheetId="3">#REF!</definedName>
    <definedName name="DL" localSheetId="8">#REF!</definedName>
    <definedName name="DL" localSheetId="10">#REF!</definedName>
    <definedName name="DL">#REF!</definedName>
    <definedName name="EXECSUPP" localSheetId="1">#REF!</definedName>
    <definedName name="EXECSUPP" localSheetId="2">#REF!</definedName>
    <definedName name="EXECSUPP" localSheetId="3">#REF!</definedName>
    <definedName name="EXECSUPP" localSheetId="8">#REF!</definedName>
    <definedName name="EXECSUPP" localSheetId="10">#REF!</definedName>
    <definedName name="EXECSUPP">#REF!</definedName>
    <definedName name="FY0711.1" localSheetId="1">#REF!</definedName>
    <definedName name="FY0711.1" localSheetId="2">#REF!</definedName>
    <definedName name="FY0711.1" localSheetId="3">#REF!</definedName>
    <definedName name="FY0711.1" localSheetId="8">#REF!</definedName>
    <definedName name="FY0711.1" localSheetId="10">#REF!</definedName>
    <definedName name="FY0711.1">#REF!</definedName>
    <definedName name="FY0711.5" localSheetId="1">#REF!</definedName>
    <definedName name="FY0711.5" localSheetId="2">#REF!</definedName>
    <definedName name="FY0711.5" localSheetId="3">#REF!</definedName>
    <definedName name="FY0711.5" localSheetId="8">#REF!</definedName>
    <definedName name="FY0711.5" localSheetId="10">#REF!</definedName>
    <definedName name="FY0711.5">#REF!</definedName>
    <definedName name="FY0712.1" localSheetId="1">#REF!</definedName>
    <definedName name="FY0712.1" localSheetId="3">#REF!</definedName>
    <definedName name="FY0712.1">#REF!</definedName>
    <definedName name="FY0721.0" localSheetId="1">#REF!</definedName>
    <definedName name="FY0721.0" localSheetId="3">#REF!</definedName>
    <definedName name="FY0721.0">#REF!</definedName>
    <definedName name="FY0722.0" localSheetId="1">#REF!</definedName>
    <definedName name="FY0722.0" localSheetId="3">#REF!</definedName>
    <definedName name="FY0722.0">#REF!</definedName>
    <definedName name="FY0723.1" localSheetId="1">#REF!</definedName>
    <definedName name="FY0723.1" localSheetId="3">#REF!</definedName>
    <definedName name="FY0723.1">#REF!</definedName>
    <definedName name="FY0723.2" localSheetId="1">#REF!</definedName>
    <definedName name="FY0723.2" localSheetId="3">#REF!</definedName>
    <definedName name="FY0723.2">#REF!</definedName>
    <definedName name="FY0723.3" localSheetId="1">#REF!</definedName>
    <definedName name="FY0723.3" localSheetId="3">#REF!</definedName>
    <definedName name="FY0723.3">#REF!</definedName>
    <definedName name="FY0724.0" localSheetId="1">#REF!</definedName>
    <definedName name="FY0724.0" localSheetId="3">#REF!</definedName>
    <definedName name="FY0724.0">#REF!</definedName>
    <definedName name="FY0725.2" localSheetId="1">#REF!</definedName>
    <definedName name="FY0725.2" localSheetId="3">#REF!</definedName>
    <definedName name="FY0725.2">#REF!</definedName>
    <definedName name="FY0725.3" localSheetId="1">#REF!</definedName>
    <definedName name="FY0725.3" localSheetId="3">#REF!</definedName>
    <definedName name="FY0725.3">#REF!</definedName>
    <definedName name="FY0725.6" localSheetId="1">#REF!</definedName>
    <definedName name="FY0725.6" localSheetId="3">#REF!</definedName>
    <definedName name="FY0725.6">#REF!</definedName>
    <definedName name="FY0726.0" localSheetId="1">#REF!</definedName>
    <definedName name="FY0726.0" localSheetId="3">#REF!</definedName>
    <definedName name="FY0726.0">#REF!</definedName>
    <definedName name="FY0731.0" localSheetId="1">#REF!</definedName>
    <definedName name="FY0731.0" localSheetId="3">#REF!</definedName>
    <definedName name="FY0731.0">#REF!</definedName>
    <definedName name="FY0732.0" localSheetId="1">#REF!</definedName>
    <definedName name="FY0732.0" localSheetId="3">#REF!</definedName>
    <definedName name="FY0732.0">#REF!</definedName>
    <definedName name="FY07Ling" localSheetId="1">#REF!</definedName>
    <definedName name="FY07Ling" localSheetId="3">#REF!</definedName>
    <definedName name="FY07Ling">#REF!</definedName>
    <definedName name="FY07Mult" localSheetId="1">#REF!</definedName>
    <definedName name="FY07Mult" localSheetId="3">#REF!</definedName>
    <definedName name="FY07Mult">#REF!</definedName>
    <definedName name="FY07PEPI" localSheetId="1">#REF!</definedName>
    <definedName name="FY07PEPI" localSheetId="3">#REF!</definedName>
    <definedName name="FY07PEPI">#REF!</definedName>
    <definedName name="FY07Tot" localSheetId="1">#REF!</definedName>
    <definedName name="FY07Tot" localSheetId="3">#REF!</definedName>
    <definedName name="FY07Tot">#REF!</definedName>
    <definedName name="FY07Train" localSheetId="1">#REF!</definedName>
    <definedName name="FY07Train" localSheetId="3">#REF!</definedName>
    <definedName name="FY07Train">#REF!</definedName>
    <definedName name="FY0811.1" localSheetId="1">#REF!</definedName>
    <definedName name="FY0811.1" localSheetId="3">#REF!</definedName>
    <definedName name="FY0811.1">#REF!</definedName>
    <definedName name="FY0811.5" localSheetId="1">#REF!</definedName>
    <definedName name="FY0811.5" localSheetId="3">#REF!</definedName>
    <definedName name="FY0811.5">#REF!</definedName>
    <definedName name="FY0812.1" localSheetId="1">#REF!</definedName>
    <definedName name="FY0812.1" localSheetId="3">#REF!</definedName>
    <definedName name="FY0812.1">#REF!</definedName>
    <definedName name="FY0821.0" localSheetId="1">#REF!</definedName>
    <definedName name="FY0821.0" localSheetId="3">#REF!</definedName>
    <definedName name="FY0821.0">#REF!</definedName>
    <definedName name="FY0822.0" localSheetId="1">#REF!</definedName>
    <definedName name="FY0822.0" localSheetId="3">#REF!</definedName>
    <definedName name="FY0822.0">#REF!</definedName>
    <definedName name="FY0823.1" localSheetId="1">#REF!</definedName>
    <definedName name="FY0823.1" localSheetId="3">#REF!</definedName>
    <definedName name="FY0823.1">#REF!</definedName>
    <definedName name="FY0823.2" localSheetId="1">#REF!</definedName>
    <definedName name="FY0823.2" localSheetId="3">#REF!</definedName>
    <definedName name="FY0823.2">#REF!</definedName>
    <definedName name="FY0823.3" localSheetId="1">#REF!</definedName>
    <definedName name="FY0823.3" localSheetId="3">#REF!</definedName>
    <definedName name="FY0823.3">#REF!</definedName>
    <definedName name="FY0824.0" localSheetId="1">#REF!</definedName>
    <definedName name="FY0824.0" localSheetId="3">#REF!</definedName>
    <definedName name="FY0824.0">#REF!</definedName>
    <definedName name="FY0825.2" localSheetId="1">#REF!</definedName>
    <definedName name="FY0825.2" localSheetId="3">#REF!</definedName>
    <definedName name="FY0825.2">#REF!</definedName>
    <definedName name="FY0825.3" localSheetId="1">#REF!</definedName>
    <definedName name="FY0825.3" localSheetId="3">#REF!</definedName>
    <definedName name="FY0825.3">#REF!</definedName>
    <definedName name="FY0825.6" localSheetId="1">#REF!</definedName>
    <definedName name="FY0825.6" localSheetId="3">#REF!</definedName>
    <definedName name="FY0825.6">#REF!</definedName>
    <definedName name="FY0826.0" localSheetId="1">#REF!</definedName>
    <definedName name="FY0826.0" localSheetId="3">#REF!</definedName>
    <definedName name="FY0826.0">#REF!</definedName>
    <definedName name="FY0831.0" localSheetId="1">#REF!</definedName>
    <definedName name="FY0831.0" localSheetId="3">#REF!</definedName>
    <definedName name="FY0831.0">#REF!</definedName>
    <definedName name="FY0832.0" localSheetId="1">#REF!</definedName>
    <definedName name="FY0832.0" localSheetId="3">#REF!</definedName>
    <definedName name="FY0832.0">#REF!</definedName>
    <definedName name="FY08Ling" localSheetId="1">#REF!</definedName>
    <definedName name="FY08Ling" localSheetId="3">#REF!</definedName>
    <definedName name="FY08Ling">#REF!</definedName>
    <definedName name="FY08Mult" localSheetId="1">#REF!</definedName>
    <definedName name="FY08Mult" localSheetId="3">#REF!</definedName>
    <definedName name="FY08Mult">#REF!</definedName>
    <definedName name="FY08PEPI" localSheetId="1">#REF!</definedName>
    <definedName name="FY08PEPI" localSheetId="3">#REF!</definedName>
    <definedName name="FY08PEPI">#REF!</definedName>
    <definedName name="FY08Tot" localSheetId="1">#REF!</definedName>
    <definedName name="FY08Tot" localSheetId="3">#REF!</definedName>
    <definedName name="FY08Tot">#REF!</definedName>
    <definedName name="FY08Train" localSheetId="1">#REF!</definedName>
    <definedName name="FY08Train" localSheetId="3">#REF!</definedName>
    <definedName name="FY08Train">#REF!</definedName>
    <definedName name="FY0911.1" localSheetId="1">#REF!</definedName>
    <definedName name="FY0911.1" localSheetId="3">#REF!</definedName>
    <definedName name="FY0911.1">#REF!</definedName>
    <definedName name="FY0911.5" localSheetId="1">#REF!</definedName>
    <definedName name="FY0911.5" localSheetId="3">#REF!</definedName>
    <definedName name="FY0911.5">#REF!</definedName>
    <definedName name="FY0912.1" localSheetId="1">#REF!</definedName>
    <definedName name="FY0912.1" localSheetId="3">#REF!</definedName>
    <definedName name="FY0912.1">#REF!</definedName>
    <definedName name="FY0921.0" localSheetId="1">#REF!</definedName>
    <definedName name="FY0921.0" localSheetId="3">#REF!</definedName>
    <definedName name="FY0921.0">#REF!</definedName>
    <definedName name="FY0922.0" localSheetId="1">#REF!</definedName>
    <definedName name="FY0922.0" localSheetId="3">#REF!</definedName>
    <definedName name="FY0922.0">#REF!</definedName>
    <definedName name="FY0923.1" localSheetId="1">#REF!</definedName>
    <definedName name="FY0923.1" localSheetId="3">#REF!</definedName>
    <definedName name="FY0923.1">#REF!</definedName>
    <definedName name="FY0923.2" localSheetId="1">#REF!</definedName>
    <definedName name="FY0923.2" localSheetId="3">#REF!</definedName>
    <definedName name="FY0923.2">#REF!</definedName>
    <definedName name="FY0923.3" localSheetId="1">#REF!</definedName>
    <definedName name="FY0923.3" localSheetId="3">#REF!</definedName>
    <definedName name="FY0923.3">#REF!</definedName>
    <definedName name="FY0924.0" localSheetId="1">#REF!</definedName>
    <definedName name="FY0924.0" localSheetId="3">#REF!</definedName>
    <definedName name="FY0924.0">#REF!</definedName>
    <definedName name="FY0925.2" localSheetId="1">#REF!</definedName>
    <definedName name="FY0925.2" localSheetId="3">#REF!</definedName>
    <definedName name="FY0925.2">#REF!</definedName>
    <definedName name="FY0925.3" localSheetId="1">#REF!</definedName>
    <definedName name="FY0925.3" localSheetId="3">#REF!</definedName>
    <definedName name="FY0925.3">#REF!</definedName>
    <definedName name="FY0925.6" localSheetId="1">#REF!</definedName>
    <definedName name="FY0925.6" localSheetId="3">#REF!</definedName>
    <definedName name="FY0925.6">#REF!</definedName>
    <definedName name="FY0926.0" localSheetId="1">#REF!</definedName>
    <definedName name="FY0926.0" localSheetId="3">#REF!</definedName>
    <definedName name="FY0926.0">#REF!</definedName>
    <definedName name="FY0931.0" localSheetId="1">#REF!</definedName>
    <definedName name="FY0931.0" localSheetId="3">#REF!</definedName>
    <definedName name="FY0931.0">#REF!</definedName>
    <definedName name="FY0932.0" localSheetId="1">#REF!</definedName>
    <definedName name="FY0932.0" localSheetId="3">#REF!</definedName>
    <definedName name="FY0932.0">#REF!</definedName>
    <definedName name="FY09Ling" localSheetId="1">#REF!</definedName>
    <definedName name="FY09Ling" localSheetId="3">#REF!</definedName>
    <definedName name="FY09Ling">#REF!</definedName>
    <definedName name="FY09Mult" localSheetId="1">#REF!</definedName>
    <definedName name="FY09Mult" localSheetId="3">#REF!</definedName>
    <definedName name="FY09Mult">#REF!</definedName>
    <definedName name="FY09PEPI" localSheetId="1">#REF!</definedName>
    <definedName name="FY09PEPI" localSheetId="3">#REF!</definedName>
    <definedName name="FY09PEPI">#REF!</definedName>
    <definedName name="FY09Tot" localSheetId="1">#REF!</definedName>
    <definedName name="FY09Tot" localSheetId="3">#REF!</definedName>
    <definedName name="FY09Tot">#REF!</definedName>
    <definedName name="FY09Train" localSheetId="1">#REF!</definedName>
    <definedName name="FY09Train" localSheetId="3">#REF!</definedName>
    <definedName name="FY09Train">#REF!</definedName>
    <definedName name="INTEL" localSheetId="1">#REF!</definedName>
    <definedName name="INTEL" localSheetId="2">#REF!</definedName>
    <definedName name="INTEL" localSheetId="3">#REF!</definedName>
    <definedName name="INTEL" localSheetId="8">#REF!</definedName>
    <definedName name="INTEL" localSheetId="10">#REF!</definedName>
    <definedName name="INTEL">#REF!</definedName>
    <definedName name="JMD" localSheetId="1">#REF!</definedName>
    <definedName name="JMD" localSheetId="2">#REF!</definedName>
    <definedName name="JMD" localSheetId="3">#REF!</definedName>
    <definedName name="JMD" localSheetId="8">#REF!</definedName>
    <definedName name="JMD" localSheetId="10">#REF!</definedName>
    <definedName name="JMD">#REF!</definedName>
    <definedName name="msoc">#REF!</definedName>
    <definedName name="PART" localSheetId="1">#REF!</definedName>
    <definedName name="PART" localSheetId="2">#REF!</definedName>
    <definedName name="PART" localSheetId="3">#REF!</definedName>
    <definedName name="PART" localSheetId="8">#REF!</definedName>
    <definedName name="PART" localSheetId="10">#REF!</definedName>
    <definedName name="PART">#REF!</definedName>
    <definedName name="_xlnm.Print_Area" localSheetId="0">'A. Org Chart'!$A$1:$K$33</definedName>
    <definedName name="_xlnm.Print_Area" localSheetId="1">'B. Summ of Req. '!$A$1:$D$42</definedName>
    <definedName name="_xlnm.Print_Area" localSheetId="2">'B. Summ of Req. by DU'!$A$1:$M$39</definedName>
    <definedName name="_xlnm.Print_Area" localSheetId="3">'C. Program Changes by DU'!$A$1:$N$16</definedName>
    <definedName name="_xlnm.Print_Area" localSheetId="4">'D. Strategic Goals &amp; Object'!$A$1:$N$30</definedName>
    <definedName name="_xlnm.Print_Area" localSheetId="5">'E. ATB Justification'!$A$1:$G$18</definedName>
    <definedName name="_xlnm.Print_Area" localSheetId="6">'F. 2013 Crosswalk'!$A$1:$U$30</definedName>
    <definedName name="_xlnm.Print_Area" localSheetId="7">'G. 2014 Crosswalk'!$A$1:$L$26</definedName>
    <definedName name="_xlnm.Print_Area" localSheetId="8">'I. Permanent Positions'!$A$1:$J$18</definedName>
    <definedName name="_xlnm.Print_Area" localSheetId="9">'J. Financial Analysis'!$A$1:$J$31</definedName>
    <definedName name="_xlnm.Print_Area" localSheetId="10">'K. Summary by OC'!$A$1:$I$40</definedName>
    <definedName name="_xlnm.Print_Area" localSheetId="11">'M. Summary of Change'!$A$1:$D$34</definedName>
    <definedName name="_xlnm.Print_Area" localSheetId="12">'N. Status of Construction'!$A$1:$O$68</definedName>
    <definedName name="_xlnm.Print_Area">#REF!</definedName>
    <definedName name="_xlnm.Print_Titles">#N/A</definedName>
    <definedName name="REIMPRO" localSheetId="1">#REF!</definedName>
    <definedName name="REIMPRO" localSheetId="2">#REF!</definedName>
    <definedName name="REIMPRO" localSheetId="3">#REF!</definedName>
    <definedName name="REIMPRO" localSheetId="4">#REF!</definedName>
    <definedName name="REIMPRO" localSheetId="6">#REF!</definedName>
    <definedName name="REIMPRO" localSheetId="7">#REF!</definedName>
    <definedName name="REIMPRO" localSheetId="8">#REF!</definedName>
    <definedName name="REIMPRO" localSheetId="10">#REF!</definedName>
    <definedName name="REIMPRO">#REF!</definedName>
    <definedName name="REIMSOR" localSheetId="1">#REF!</definedName>
    <definedName name="REIMSOR" localSheetId="2">#REF!</definedName>
    <definedName name="REIMSOR" localSheetId="3">#REF!</definedName>
    <definedName name="REIMSOR" localSheetId="8">#REF!</definedName>
    <definedName name="REIMSOR" localSheetId="10">#REF!</definedName>
    <definedName name="REIMSOR">#REF!</definedName>
    <definedName name="SOC">#REF!</definedName>
    <definedName name="Test" localSheetId="1">#REF!</definedName>
    <definedName name="Test" localSheetId="3">#REF!</definedName>
    <definedName name="Test" localSheetId="8">#REF!</definedName>
    <definedName name="Test" localSheetId="10">#REF!</definedName>
    <definedName name="Test">#REF!</definedName>
  </definedNames>
  <calcPr calcId="145621"/>
</workbook>
</file>

<file path=xl/calcChain.xml><?xml version="1.0" encoding="utf-8"?>
<calcChain xmlns="http://schemas.openxmlformats.org/spreadsheetml/2006/main">
  <c r="L15" i="89" l="1"/>
  <c r="D20" i="86" l="1"/>
  <c r="C20" i="86"/>
  <c r="B20" i="86"/>
  <c r="G18" i="78"/>
  <c r="F18" i="78"/>
  <c r="E18" i="78"/>
  <c r="G23" i="82" l="1"/>
  <c r="D31" i="86" l="1"/>
  <c r="C31" i="86"/>
  <c r="B31" i="86"/>
  <c r="D30" i="84"/>
  <c r="D28" i="71"/>
  <c r="D26" i="71"/>
  <c r="J28" i="85"/>
  <c r="J27" i="85"/>
  <c r="E15" i="82"/>
  <c r="E27" i="82" s="1"/>
  <c r="D12" i="82"/>
  <c r="D13" i="82"/>
  <c r="D15" i="82" s="1"/>
  <c r="D27" i="82" s="1"/>
  <c r="J9" i="89"/>
  <c r="K9" i="89"/>
  <c r="L9" i="89"/>
  <c r="J10" i="89"/>
  <c r="K10" i="89"/>
  <c r="L10" i="89"/>
  <c r="B13" i="89"/>
  <c r="C13" i="89"/>
  <c r="C17" i="89" s="1"/>
  <c r="C22" i="89" s="1"/>
  <c r="D13" i="89"/>
  <c r="D15" i="89" s="1"/>
  <c r="E13" i="89"/>
  <c r="F13" i="89"/>
  <c r="F17" i="89" s="1"/>
  <c r="F22" i="89" s="1"/>
  <c r="G13" i="89"/>
  <c r="H13" i="89"/>
  <c r="H17" i="89" s="1"/>
  <c r="H22" i="89" s="1"/>
  <c r="I13" i="89"/>
  <c r="L14" i="89"/>
  <c r="K16" i="89"/>
  <c r="K20" i="89"/>
  <c r="K21" i="89"/>
  <c r="U9" i="87"/>
  <c r="U10" i="87"/>
  <c r="G11" i="87"/>
  <c r="K13" i="89" l="1"/>
  <c r="K17" i="89" s="1"/>
  <c r="K22" i="89" s="1"/>
  <c r="J13" i="89"/>
  <c r="L13" i="89"/>
  <c r="M25" i="85" l="1"/>
  <c r="N25" i="85"/>
  <c r="N9" i="81"/>
  <c r="N14" i="81" s="1"/>
  <c r="J14" i="81"/>
  <c r="I14" i="81"/>
  <c r="H14" i="81"/>
  <c r="G14" i="81"/>
  <c r="F14" i="81"/>
  <c r="E14" i="81"/>
  <c r="D14" i="81"/>
  <c r="C14" i="81"/>
  <c r="M9" i="81"/>
  <c r="M14" i="81" s="1"/>
  <c r="L9" i="81"/>
  <c r="L14" i="81" s="1"/>
  <c r="K9" i="81"/>
  <c r="K14" i="81" s="1"/>
  <c r="C30" i="84"/>
  <c r="D13" i="84"/>
  <c r="C13" i="84"/>
  <c r="B13" i="84"/>
  <c r="B30" i="84" l="1"/>
  <c r="E60" i="88" l="1"/>
  <c r="E53" i="88"/>
  <c r="E46" i="88"/>
  <c r="E26" i="88"/>
  <c r="E16" i="88"/>
  <c r="E15" i="88"/>
  <c r="E19" i="88" s="1"/>
  <c r="D14" i="75" l="1"/>
  <c r="G16" i="78" l="1"/>
  <c r="F16" i="78"/>
  <c r="E16" i="78"/>
  <c r="T17" i="87" l="1"/>
  <c r="T16" i="87"/>
  <c r="T12" i="87"/>
  <c r="R11" i="87"/>
  <c r="Q11" i="87"/>
  <c r="P11" i="87"/>
  <c r="O11" i="87"/>
  <c r="O13" i="87" s="1"/>
  <c r="O18" i="87" s="1"/>
  <c r="N11" i="87"/>
  <c r="M11" i="87"/>
  <c r="L11" i="87"/>
  <c r="L13" i="87" s="1"/>
  <c r="L18" i="87" s="1"/>
  <c r="K11" i="87"/>
  <c r="J11" i="87"/>
  <c r="I11" i="87"/>
  <c r="I13" i="87" s="1"/>
  <c r="I18" i="87" s="1"/>
  <c r="H11" i="87"/>
  <c r="D11" i="87"/>
  <c r="C11" i="87"/>
  <c r="C13" i="87" s="1"/>
  <c r="C18" i="87" s="1"/>
  <c r="B11" i="87"/>
  <c r="T10" i="87"/>
  <c r="S10" i="87"/>
  <c r="U11" i="87"/>
  <c r="T9" i="87"/>
  <c r="T11" i="87" s="1"/>
  <c r="T13" i="87" s="1"/>
  <c r="T18" i="87" s="1"/>
  <c r="S9" i="87"/>
  <c r="D17" i="86"/>
  <c r="D22" i="86" s="1"/>
  <c r="C17" i="86"/>
  <c r="C22" i="86" s="1"/>
  <c r="B17" i="86"/>
  <c r="B22" i="86" s="1"/>
  <c r="D33" i="86" l="1"/>
  <c r="S11" i="87"/>
  <c r="B33" i="86" l="1"/>
  <c r="C33" i="86"/>
  <c r="I26" i="82"/>
  <c r="I16" i="82"/>
  <c r="I13" i="82"/>
  <c r="I11" i="82"/>
  <c r="I10" i="82"/>
  <c r="I9" i="82"/>
  <c r="H14" i="82"/>
  <c r="H13" i="82"/>
  <c r="H11" i="82"/>
  <c r="H10" i="82"/>
  <c r="H9" i="82"/>
  <c r="L27" i="85"/>
  <c r="K27" i="85"/>
  <c r="I27" i="85"/>
  <c r="H27" i="85"/>
  <c r="G27" i="85"/>
  <c r="F27" i="85"/>
  <c r="E27" i="85"/>
  <c r="D27" i="85"/>
  <c r="C27" i="85"/>
  <c r="N26" i="85"/>
  <c r="M26" i="85"/>
  <c r="N24" i="85"/>
  <c r="M24" i="85"/>
  <c r="N23" i="85"/>
  <c r="M23" i="85"/>
  <c r="L21" i="85"/>
  <c r="K21" i="85"/>
  <c r="J21" i="85"/>
  <c r="I21" i="85"/>
  <c r="H21" i="85"/>
  <c r="G21" i="85"/>
  <c r="F21" i="85"/>
  <c r="E21" i="85"/>
  <c r="D21" i="85"/>
  <c r="C21" i="85"/>
  <c r="N20" i="85"/>
  <c r="M20" i="85"/>
  <c r="N19" i="85"/>
  <c r="M19" i="85"/>
  <c r="N18" i="85"/>
  <c r="M18" i="85"/>
  <c r="N17" i="85"/>
  <c r="M17" i="85"/>
  <c r="N16" i="85"/>
  <c r="M16" i="85"/>
  <c r="N15" i="85"/>
  <c r="M15" i="85"/>
  <c r="L13" i="85"/>
  <c r="K13" i="85"/>
  <c r="J13" i="85"/>
  <c r="I13" i="85"/>
  <c r="H13" i="85"/>
  <c r="G13" i="85"/>
  <c r="F13" i="85"/>
  <c r="E13" i="85"/>
  <c r="D13" i="85"/>
  <c r="C13" i="85"/>
  <c r="N12" i="85"/>
  <c r="M12" i="85"/>
  <c r="N11" i="85"/>
  <c r="M11" i="85"/>
  <c r="N10" i="85"/>
  <c r="M10" i="85"/>
  <c r="I27" i="82" l="1"/>
  <c r="M27" i="85"/>
  <c r="M13" i="85"/>
  <c r="N13" i="85"/>
  <c r="N21" i="85"/>
  <c r="F28" i="85"/>
  <c r="G28" i="85"/>
  <c r="H28" i="85"/>
  <c r="I28" i="85"/>
  <c r="K28" i="85"/>
  <c r="L28" i="85"/>
  <c r="M21" i="85"/>
  <c r="E28" i="85"/>
  <c r="N27" i="85"/>
  <c r="N28" i="85" s="1"/>
  <c r="D28" i="85"/>
  <c r="C28" i="85"/>
  <c r="M28" i="85" l="1"/>
  <c r="D33" i="84"/>
  <c r="D34" i="84" s="1"/>
  <c r="C33" i="84"/>
  <c r="C34" i="84" s="1"/>
  <c r="B33" i="84"/>
  <c r="B34" i="84" s="1"/>
  <c r="D24" i="84"/>
  <c r="C24" i="84"/>
  <c r="B24" i="84"/>
  <c r="D21" i="84"/>
  <c r="C21" i="84"/>
  <c r="B21" i="84"/>
  <c r="D17" i="84"/>
  <c r="C17" i="84"/>
  <c r="B17" i="84"/>
  <c r="C25" i="84" l="1"/>
  <c r="C26" i="84" s="1"/>
  <c r="D25" i="84"/>
  <c r="D26" i="84" s="1"/>
  <c r="B25" i="84"/>
  <c r="B26" i="84" s="1"/>
  <c r="B35" i="84" l="1"/>
  <c r="B37" i="84" s="1"/>
  <c r="B38" i="84" s="1"/>
  <c r="D35" i="84"/>
  <c r="D38" i="84" s="1"/>
  <c r="C35" i="84"/>
  <c r="C38" i="84" s="1"/>
  <c r="D37" i="84" l="1"/>
  <c r="C37" i="84"/>
  <c r="H8" i="75" l="1"/>
  <c r="I8" i="75"/>
  <c r="I14" i="75" s="1"/>
  <c r="H9" i="75"/>
  <c r="I9" i="75"/>
  <c r="B10" i="75"/>
  <c r="H10" i="75"/>
  <c r="I10" i="75"/>
  <c r="H11" i="75"/>
  <c r="I11" i="75"/>
  <c r="H12" i="75"/>
  <c r="I12" i="75"/>
  <c r="H13" i="75"/>
  <c r="I13" i="75"/>
  <c r="C14" i="75"/>
  <c r="E14" i="75"/>
  <c r="E27" i="75" s="1"/>
  <c r="E33" i="75" s="1"/>
  <c r="F14" i="75"/>
  <c r="G14" i="75"/>
  <c r="G27" i="75" s="1"/>
  <c r="G33" i="75" s="1"/>
  <c r="I16" i="75"/>
  <c r="I18" i="75"/>
  <c r="I19" i="75"/>
  <c r="I20" i="75"/>
  <c r="I21" i="75"/>
  <c r="I22" i="75"/>
  <c r="I23" i="75"/>
  <c r="I24" i="75"/>
  <c r="I25" i="75"/>
  <c r="I26" i="75"/>
  <c r="I28" i="75"/>
  <c r="I29" i="75"/>
  <c r="I30" i="75"/>
  <c r="I31" i="75"/>
  <c r="I32" i="75"/>
  <c r="B33" i="75"/>
  <c r="D33" i="75"/>
  <c r="F33" i="75"/>
  <c r="H33" i="75"/>
  <c r="H35" i="75"/>
  <c r="I37" i="75"/>
  <c r="I38" i="75"/>
  <c r="H14" i="75" l="1"/>
  <c r="I27" i="75"/>
  <c r="I33" i="75" s="1"/>
  <c r="C27" i="75"/>
  <c r="C33" i="75" s="1"/>
  <c r="G12" i="82"/>
  <c r="G15" i="82" s="1"/>
  <c r="G27" i="82" s="1"/>
  <c r="F12" i="82"/>
  <c r="F15" i="82" s="1"/>
  <c r="C12" i="82"/>
  <c r="I12" i="82" s="1"/>
  <c r="B12" i="82"/>
  <c r="H12" i="82" s="1"/>
  <c r="C15" i="82" l="1"/>
  <c r="C27" i="82" l="1"/>
  <c r="B15" i="82" l="1"/>
  <c r="H15" i="82" s="1"/>
  <c r="H27" i="82" s="1"/>
  <c r="I9" i="74" l="1"/>
  <c r="I10" i="74"/>
  <c r="I11" i="74"/>
  <c r="I12" i="74"/>
  <c r="I13" i="74"/>
  <c r="B14" i="74"/>
  <c r="C14" i="74"/>
  <c r="D14" i="74"/>
  <c r="E14" i="74"/>
  <c r="F14" i="74"/>
  <c r="G14" i="74"/>
  <c r="H14" i="74"/>
  <c r="H16" i="74" s="1"/>
  <c r="I16" i="74" s="1"/>
  <c r="J14" i="74"/>
  <c r="H15" i="74"/>
  <c r="B18" i="74"/>
  <c r="C18" i="74"/>
  <c r="D18" i="74"/>
  <c r="E18" i="74"/>
  <c r="F18" i="74"/>
  <c r="G18" i="74"/>
  <c r="J18" i="74"/>
  <c r="I14" i="74" l="1"/>
  <c r="H18" i="74"/>
  <c r="H17" i="74"/>
  <c r="I17" i="74" s="1"/>
  <c r="I15" i="74"/>
  <c r="I18" i="74" s="1"/>
  <c r="K9" i="71" l="1"/>
  <c r="K11" i="71" s="1"/>
  <c r="L9" i="71"/>
  <c r="M9" i="71"/>
  <c r="J24" i="71" s="1"/>
  <c r="K10" i="71"/>
  <c r="H25" i="71" s="1"/>
  <c r="L10" i="71"/>
  <c r="I25" i="71" s="1"/>
  <c r="M10" i="71"/>
  <c r="J25" i="71" s="1"/>
  <c r="B11" i="71"/>
  <c r="C11" i="71"/>
  <c r="C15" i="71" s="1"/>
  <c r="C20" i="71" s="1"/>
  <c r="D11" i="71"/>
  <c r="D13" i="71" s="1"/>
  <c r="E11" i="71"/>
  <c r="F11" i="71"/>
  <c r="F15" i="71" s="1"/>
  <c r="F20" i="71" s="1"/>
  <c r="G11" i="71"/>
  <c r="G13" i="71" s="1"/>
  <c r="H11" i="71"/>
  <c r="I11" i="71"/>
  <c r="I15" i="71" s="1"/>
  <c r="I20" i="71" s="1"/>
  <c r="J11" i="71"/>
  <c r="J13" i="71" s="1"/>
  <c r="M12" i="71"/>
  <c r="J27" i="71" s="1"/>
  <c r="L14" i="71"/>
  <c r="L18" i="71"/>
  <c r="I33" i="71" s="1"/>
  <c r="L19" i="71"/>
  <c r="I34" i="71" s="1"/>
  <c r="A24" i="71"/>
  <c r="A25" i="71"/>
  <c r="B26" i="71"/>
  <c r="C26" i="71"/>
  <c r="C30" i="71" s="1"/>
  <c r="C35" i="71" s="1"/>
  <c r="E26" i="71"/>
  <c r="F26" i="71"/>
  <c r="F30" i="71" s="1"/>
  <c r="F35" i="71" s="1"/>
  <c r="G26" i="71"/>
  <c r="G28" i="71" s="1"/>
  <c r="I29" i="71"/>
  <c r="I31" i="71"/>
  <c r="I32" i="71"/>
  <c r="M11" i="71" l="1"/>
  <c r="H24" i="71"/>
  <c r="H26" i="71" s="1"/>
  <c r="L20" i="71"/>
  <c r="I35" i="71" s="1"/>
  <c r="L15" i="71"/>
  <c r="I30" i="71" s="1"/>
  <c r="L11" i="71"/>
  <c r="J26" i="71"/>
  <c r="M13" i="71"/>
  <c r="J28" i="71" s="1"/>
  <c r="I24" i="71"/>
  <c r="I26" i="71" s="1"/>
</calcChain>
</file>

<file path=xl/sharedStrings.xml><?xml version="1.0" encoding="utf-8"?>
<sst xmlns="http://schemas.openxmlformats.org/spreadsheetml/2006/main" count="908" uniqueCount="248">
  <si>
    <t>Buildings and Facilities</t>
  </si>
  <si>
    <t>Federal Prison System</t>
  </si>
  <si>
    <t>New Construction</t>
  </si>
  <si>
    <t>Modernization and Repair</t>
  </si>
  <si>
    <t>N/A</t>
  </si>
  <si>
    <t>ATBs</t>
  </si>
  <si>
    <t>end of sheet</t>
  </si>
  <si>
    <t>Increase/Decrease</t>
  </si>
  <si>
    <t>Total</t>
  </si>
  <si>
    <t>Detail of Permanent Positions by Category</t>
  </si>
  <si>
    <t>Category</t>
  </si>
  <si>
    <t>Summary of Requirements by Object Class</t>
  </si>
  <si>
    <t>Business &amp; Industry (1100-1199)</t>
  </si>
  <si>
    <t>(Dollars in Thousands)</t>
  </si>
  <si>
    <t>Headquarters (Washington, D.C.)</t>
  </si>
  <si>
    <t>Summary of Requirements</t>
  </si>
  <si>
    <t xml:space="preserve"> </t>
  </si>
  <si>
    <t>Amount</t>
  </si>
  <si>
    <t>Clerical and Office Services (300-399)</t>
  </si>
  <si>
    <t>Accounting and Budget (500-599)</t>
  </si>
  <si>
    <t>U.S. Field</t>
  </si>
  <si>
    <t>TOTAL</t>
  </si>
  <si>
    <t>end of line</t>
  </si>
  <si>
    <t>Engineering and Architecture Grp (800-899)</t>
  </si>
  <si>
    <t>Ungraded (mechanical and construction)</t>
  </si>
  <si>
    <t>Oblig.</t>
  </si>
  <si>
    <t>*Activation</t>
  </si>
  <si>
    <t xml:space="preserve">Total Funding </t>
  </si>
  <si>
    <t>Cost</t>
  </si>
  <si>
    <t>to Date</t>
  </si>
  <si>
    <t>Funding</t>
  </si>
  <si>
    <t>by Fiscal Year</t>
  </si>
  <si>
    <t>Date</t>
  </si>
  <si>
    <t>New Facilities (Rated Capacity):</t>
  </si>
  <si>
    <t>**</t>
  </si>
  <si>
    <t>to</t>
  </si>
  <si>
    <t>Considering potential sites.</t>
  </si>
  <si>
    <t>Considering potential sites at or near Bennettsville.</t>
  </si>
  <si>
    <t>Status of Projects</t>
  </si>
  <si>
    <t>with Camp (1,856)</t>
  </si>
  <si>
    <t>Technical Adjustments</t>
  </si>
  <si>
    <t>Preliminary</t>
  </si>
  <si>
    <t>Estimate**</t>
  </si>
  <si>
    <t>Program Increases</t>
  </si>
  <si>
    <t>Const. Award</t>
  </si>
  <si>
    <t>* The "Activation Funding Date" reflects the change to "operations" funding from construction expenses.  Operational expenses are cumulative and reflect past and future month of ramped up activity</t>
  </si>
  <si>
    <t>** Preliminary cost estimates are updated based on the following factors:  When full construction funds are anticipated to become available;  Geographic location;  Historical and projected cost escalation/</t>
  </si>
  <si>
    <t>deflation; and Allowances for uncertainty as to actual sites to be developed.</t>
  </si>
  <si>
    <t>***USP Letcher County, KY with Camp (1,216)</t>
  </si>
  <si>
    <t xml:space="preserve">***Administrative USP El Reno (Western),OK </t>
  </si>
  <si>
    <t>Status of Construction</t>
  </si>
  <si>
    <t>Considering potential sites at or near Pekin.</t>
  </si>
  <si>
    <t>Program Changes</t>
  </si>
  <si>
    <t>Resources by Department of Justice Strategic Goal/Objective</t>
  </si>
  <si>
    <t>Strategic Goal and Strategic Objective</t>
  </si>
  <si>
    <t>Subtotal, Goal 3</t>
  </si>
  <si>
    <t>Corr. Off.</t>
  </si>
  <si>
    <t>Program Offsets</t>
  </si>
  <si>
    <t>Pay and Benefits</t>
  </si>
  <si>
    <t>GS-11</t>
  </si>
  <si>
    <t>GS-12</t>
  </si>
  <si>
    <t>GS-13</t>
  </si>
  <si>
    <t>Financial Analysis of Program Changes</t>
  </si>
  <si>
    <t>Actual FTE</t>
  </si>
  <si>
    <t>Total Direct</t>
  </si>
  <si>
    <t>Total Program Changes</t>
  </si>
  <si>
    <t>Total Technical and Base Adjustments</t>
  </si>
  <si>
    <t>Total Base Adjustments</t>
  </si>
  <si>
    <t>Base Adjustments</t>
  </si>
  <si>
    <t>Total Technical Adjustments</t>
  </si>
  <si>
    <t>Estimate FTE</t>
  </si>
  <si>
    <t>Direct Pos.</t>
  </si>
  <si>
    <t>Grand Total, FTE</t>
  </si>
  <si>
    <t>Overtime</t>
  </si>
  <si>
    <t>LEAP</t>
  </si>
  <si>
    <t>Other FTE:</t>
  </si>
  <si>
    <t>Total Direct and Reimb. FTE</t>
  </si>
  <si>
    <t>Reimbursable FTE</t>
  </si>
  <si>
    <t>Total Direct with Rescission</t>
  </si>
  <si>
    <t>Balance Rescission</t>
  </si>
  <si>
    <t>Est. FTE</t>
  </si>
  <si>
    <t>Program Activity</t>
  </si>
  <si>
    <t>Adjudicate all immigration cases promptly and impartially in accordance with due process.</t>
  </si>
  <si>
    <t>Protect judges, witnesses, and other participants in federal proceedings; apprehend fugitives; and ensure the appearance of criminal defendants for judicial proceedings or confinement.</t>
  </si>
  <si>
    <t>Promote and Strengthen relationship and strategies for the administration of justice with state, local, tribal and international law enforcement.</t>
  </si>
  <si>
    <t>Ensure and Support the Fair, Impartial, Efficient, and Transparent Administration of Justice at the Federal, State, Local, Tribal and International Levels.</t>
  </si>
  <si>
    <t>Goal 3</t>
  </si>
  <si>
    <t>Subtotal, Goal 2</t>
  </si>
  <si>
    <t>Protect the federal fisc and defend the interests of the United States.</t>
  </si>
  <si>
    <t>Promote and protect Americans' civil rights.</t>
  </si>
  <si>
    <t>Combat corruption, economic crimes, and international organized crime.</t>
  </si>
  <si>
    <t>Combat the threat, trafficking, and use of illegal drugs and the diversion of licit drugs.</t>
  </si>
  <si>
    <t>Prevent and intervene in crimes against vulnerable of violent crime.</t>
  </si>
  <si>
    <t>Combat the threat, incidence, and prevalence of violent crime.</t>
  </si>
  <si>
    <t>Prevent Crime, Protect the Rights of the American People, and enforce Federal Law</t>
  </si>
  <si>
    <t>Goal 2</t>
  </si>
  <si>
    <t>Subtotal, Goal 1</t>
  </si>
  <si>
    <t>Combat espionage against the United States.</t>
  </si>
  <si>
    <t>Prosecute those involved in terrorist acts.</t>
  </si>
  <si>
    <t>Prevent, disrupt, and defeat terrorist operations before they occur.</t>
  </si>
  <si>
    <t xml:space="preserve">Prevent Terrorism and Promote the Nation's Security Consistent with the Rule of Law
</t>
  </si>
  <si>
    <t>Goal 1</t>
  </si>
  <si>
    <t>Direct Amount</t>
  </si>
  <si>
    <t>Direct/
Reimb FTE</t>
  </si>
  <si>
    <t>Foreign Field</t>
  </si>
  <si>
    <t>Total Reimb. Pos.</t>
  </si>
  <si>
    <t>Total Direct Pos.</t>
  </si>
  <si>
    <t>Reimb. Pos.</t>
  </si>
  <si>
    <t>25.3 Other Goods and Services from Federal Sources - DHS Security (Reimbursable)</t>
  </si>
  <si>
    <t>23.1 Rental Payments to GSA (Reimbursable)</t>
  </si>
  <si>
    <t>Full-Time Permanent</t>
  </si>
  <si>
    <t>Total Direct Requirements</t>
  </si>
  <si>
    <t>Total Obligations</t>
  </si>
  <si>
    <t>32.0 Land and Structures</t>
  </si>
  <si>
    <t>31.0 Equipment</t>
  </si>
  <si>
    <t>26.0 Supplies and Materials</t>
  </si>
  <si>
    <t>25.2 Other Services from Non-Federal Sources</t>
  </si>
  <si>
    <t>24.0 Printing and Reproduction</t>
  </si>
  <si>
    <t>23.3 Communications, Utilities, and Miscellaneous Charges</t>
  </si>
  <si>
    <t>23.2 Rental Payments to Others</t>
  </si>
  <si>
    <t>22.0 Transportation of Things</t>
  </si>
  <si>
    <t>21.0 Travel and Transportation of Persons</t>
  </si>
  <si>
    <t>12.0 Personnel Benefits</t>
  </si>
  <si>
    <t>Other Object  Classes</t>
  </si>
  <si>
    <t>11.8 Special Personal Services Payments</t>
  </si>
  <si>
    <t>Other Compensation</t>
  </si>
  <si>
    <t>11.5 Other Personnel Compensation</t>
  </si>
  <si>
    <t>11.3 Other than Full-Time Permanent</t>
  </si>
  <si>
    <t>11.1 Full-Time Permanent</t>
  </si>
  <si>
    <t>Direct FTE</t>
  </si>
  <si>
    <t>Object Class</t>
  </si>
  <si>
    <t>Justifications for Technical and Base Adjustments</t>
  </si>
  <si>
    <t>Subtotal, Pay and Benefits</t>
  </si>
  <si>
    <t>TOTAL DIRECT TECHNICAL and BASE ADJUSTMENTS</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</si>
  <si>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$52,000 is necessary to meet our increased retirement obligations as a result of this conversion.</t>
    </r>
  </si>
  <si>
    <t>23.1 Rental Payments to GSA</t>
  </si>
  <si>
    <t>***USP North Central /Pekin,IL with Camp (1,216)</t>
  </si>
  <si>
    <t>***FCI Florida with Camp (1,408)</t>
  </si>
  <si>
    <t>***USP Bennettsville, SC with Camp (1,088)</t>
  </si>
  <si>
    <t>(staffing, equipment purchase and install, etc.)  until the facility is ready to house inmates.  The funding activation date for the projects on this page can not be estimated due to uncertain funding status.</t>
  </si>
  <si>
    <t>Recoveries/Refunds</t>
  </si>
  <si>
    <t>Total Program Offsets</t>
  </si>
  <si>
    <t>Corr. Off</t>
  </si>
  <si>
    <t>Total Increases</t>
  </si>
  <si>
    <t>Grades</t>
  </si>
  <si>
    <t>Total Positions and Annual Amount</t>
  </si>
  <si>
    <t>Lapse (-)</t>
  </si>
  <si>
    <t>Total FTEs and Personnel Compensation</t>
  </si>
  <si>
    <t>13.0 Benefits for former personnel</t>
  </si>
  <si>
    <t>25.1 Advisory and Assistance Services</t>
  </si>
  <si>
    <t>Total Program Change Requests</t>
  </si>
  <si>
    <t>TBD</t>
  </si>
  <si>
    <t>Unobligated Balance, Start-of-Year</t>
  </si>
  <si>
    <t>Transfers/Reprogramming</t>
  </si>
  <si>
    <t>Unobligated End-of-Year, Available</t>
  </si>
  <si>
    <t>Unobligated End-of-Year, Expiring</t>
  </si>
  <si>
    <t>2015 Technical and Base Adjustments</t>
  </si>
  <si>
    <t>2015 Current Services</t>
  </si>
  <si>
    <t>2015 Increases</t>
  </si>
  <si>
    <t>2015 Offsets</t>
  </si>
  <si>
    <t>2015 Request</t>
  </si>
  <si>
    <t>2013 Enacted</t>
  </si>
  <si>
    <t>2015 Total Request</t>
  </si>
  <si>
    <t>2015 Total Request (with Balance Rescission)</t>
  </si>
  <si>
    <t>2014 - 2015 Total Change</t>
  </si>
  <si>
    <t>FY 2015 Request</t>
  </si>
  <si>
    <t>Pos.</t>
  </si>
  <si>
    <t>FTE</t>
  </si>
  <si>
    <t xml:space="preserve">       Total Program Changes</t>
  </si>
  <si>
    <t xml:space="preserve">    Retirement</t>
  </si>
  <si>
    <t>(Dollars in thousands)</t>
  </si>
  <si>
    <t>FY 2015 Summary of Change</t>
  </si>
  <si>
    <t xml:space="preserve">Final Preparation and publication of the Final Environmental Impact </t>
  </si>
  <si>
    <t xml:space="preserve">                       </t>
  </si>
  <si>
    <t>2013 Rescissions (1.877% &amp; 0.2%)</t>
  </si>
  <si>
    <t>Total 2013 Enacted (Rescissions and Sequester)</t>
  </si>
  <si>
    <t>Subtotal, Increases</t>
  </si>
  <si>
    <t>Subtotal, Offsets</t>
  </si>
  <si>
    <t xml:space="preserve">Offsets: </t>
  </si>
  <si>
    <t>2013 Enacted with Rescissions and Sequester</t>
  </si>
  <si>
    <t>FY 2015 Program Changes by Decision Unit</t>
  </si>
  <si>
    <t xml:space="preserve">    Health Insurance </t>
  </si>
  <si>
    <t>Crosswalk of 2013 Availability</t>
  </si>
  <si>
    <t>Sequester</t>
  </si>
  <si>
    <t>Reprogramming/Transfers</t>
  </si>
  <si>
    <t xml:space="preserve">Carryover </t>
  </si>
  <si>
    <t xml:space="preserve">  Buildings and Facilities account.</t>
  </si>
  <si>
    <t>Rescission:  $64.7 million in unobligated balances was rescinded from the Buildings and Facilities account.</t>
  </si>
  <si>
    <t>Rescission of unobligated balances</t>
  </si>
  <si>
    <t xml:space="preserve">    2015 Pay Raise (1%)</t>
  </si>
  <si>
    <t xml:space="preserve">***FCI Midwestern/Leavenworth, KS </t>
  </si>
  <si>
    <t>with Camp (1,408)</t>
  </si>
  <si>
    <t>The Consolidated and Further Continuing Appropriation Act, 2012</t>
  </si>
  <si>
    <t>rescinded $5 million from the project.</t>
  </si>
  <si>
    <t>The Scoping Meeting to initiate the Environmental Impact Statement</t>
  </si>
  <si>
    <t xml:space="preserve">***USP South Central/Forrest City, AR </t>
  </si>
  <si>
    <t xml:space="preserve">The Environmental Assessment was completed.  The BOP has not  </t>
  </si>
  <si>
    <t>with Camp (1,216)</t>
  </si>
  <si>
    <t xml:space="preserve">signed the Finding of No Significant Impact (FONSI) due to lack of  </t>
  </si>
  <si>
    <t>funding and uncertainty of the project.</t>
  </si>
  <si>
    <t>Considering potential sites at or near El Reno.</t>
  </si>
  <si>
    <t xml:space="preserve">2013 Balance Rescission </t>
  </si>
  <si>
    <t>2014 Balance Rescission</t>
  </si>
  <si>
    <t>2015 Balance Rescission</t>
  </si>
  <si>
    <r>
      <t>Health Insurance:</t>
    </r>
    <r>
      <rPr>
        <sz val="9"/>
        <color theme="1"/>
        <rFont val="Arial"/>
        <family val="2"/>
      </rPr>
      <t xml:space="preserve">
Effective January 2015, the component's contribution to Federal employees' health insurance increases by 4.7 percent.  Applied against the 2014 estimate of $1,000,000, the additional amount required is $47,000.</t>
    </r>
  </si>
  <si>
    <t xml:space="preserve">Carryover:  Funds were carried over from FY 2012 from the Buildings and Facilities account.  The Bureau of Prisons brought forward $123,385,000 from funds provided in prior years for the </t>
  </si>
  <si>
    <t xml:space="preserve"> *** The status of these projects are uncertain due to insufficient available resources.</t>
  </si>
  <si>
    <t>2013 Actuals</t>
  </si>
  <si>
    <t>13.0 Benefits for former Personnel</t>
  </si>
  <si>
    <t>2014 Enacted</t>
  </si>
  <si>
    <t xml:space="preserve">Statement (EIS) is on hold due to uncertainty of the project funding.    </t>
  </si>
  <si>
    <t xml:space="preserve">process was held on 8/13/13 in Letcher County.  The Draft EIS </t>
  </si>
  <si>
    <t xml:space="preserve">preparation is underway.  The DEIS is expected to be published </t>
  </si>
  <si>
    <t>FY 2015 Congressional Budget Submission</t>
  </si>
  <si>
    <t>Total 2014 Enactd (with Balance Rescission)</t>
  </si>
  <si>
    <t>Increases:</t>
  </si>
  <si>
    <t>Supplementals</t>
  </si>
  <si>
    <t>2013 Actual</t>
  </si>
  <si>
    <t>2013 Hurricane Sandy Supplemental</t>
  </si>
  <si>
    <t>Program Offset - Miscellaneous Program and Administrative Reductions</t>
  </si>
  <si>
    <t>Note:  The FTE for FY 2013 is actual and for FY 2014 and FY 2015 is estimated.</t>
  </si>
  <si>
    <t xml:space="preserve">2013 Sequester </t>
  </si>
  <si>
    <t>Miscellaneous Program and Administrative Reductions</t>
  </si>
  <si>
    <t>Location of Description in Narrative</t>
  </si>
  <si>
    <t>Provide safe, secure, humane, and cost-effective confinement and transportation of federal detainees and inmates.</t>
  </si>
  <si>
    <r>
      <t xml:space="preserve">2015 Pay Raise:
</t>
    </r>
    <r>
      <rPr>
        <sz val="9"/>
        <color theme="1"/>
        <rFont val="Arial"/>
        <family val="2"/>
      </rPr>
      <t>This request provides for a proposed 1 percent pay raise to be effective in january of 2015.  The amount requested, $111,000, represents the pay amounts for 3/4 of the fiscal year plus appropriate benefits ($</t>
    </r>
    <r>
      <rPr>
        <u/>
        <sz val="9"/>
        <color theme="1"/>
        <rFont val="Arial"/>
        <family val="2"/>
      </rPr>
      <t>78,000</t>
    </r>
    <r>
      <rPr>
        <sz val="9"/>
        <color theme="1"/>
        <rFont val="Arial"/>
        <family val="2"/>
      </rPr>
      <t xml:space="preserve"> for pay and $</t>
    </r>
    <r>
      <rPr>
        <u/>
        <sz val="9"/>
        <color theme="1"/>
        <rFont val="Arial"/>
        <family val="2"/>
      </rPr>
      <t>33,000</t>
    </r>
    <r>
      <rPr>
        <sz val="9"/>
        <color theme="1"/>
        <rFont val="Arial"/>
        <family val="2"/>
      </rPr>
      <t xml:space="preserve"> for benefits).</t>
    </r>
  </si>
  <si>
    <t xml:space="preserve">Supplementals:  A Supplemental in the amount of $10 million was provided for Hurricane Sandy Relief. </t>
  </si>
  <si>
    <r>
      <t xml:space="preserve">                </t>
    </r>
    <r>
      <rPr>
        <b/>
        <u/>
        <sz val="11"/>
        <color theme="1"/>
        <rFont val="Arial"/>
        <family val="2"/>
      </rPr>
      <t>Footnotes</t>
    </r>
    <r>
      <rPr>
        <sz val="11"/>
        <color theme="1"/>
        <rFont val="Arial"/>
        <family val="2"/>
      </rPr>
      <t>:</t>
    </r>
  </si>
  <si>
    <t>1) The 2013 Enacted appropriation includes 2 across-the-board rescissions of 1.877% and 0.2%.</t>
  </si>
  <si>
    <r>
      <t xml:space="preserve">2013 Appropriation Enacted w/o Balance Rescission </t>
    </r>
    <r>
      <rPr>
        <b/>
        <vertAlign val="superscript"/>
        <sz val="11"/>
        <color theme="1"/>
        <rFont val="Arial"/>
        <family val="2"/>
      </rPr>
      <t>1</t>
    </r>
  </si>
  <si>
    <t>Estim. FTE</t>
  </si>
  <si>
    <t>2014 Availability</t>
  </si>
  <si>
    <t>FY 2014 Enacted</t>
  </si>
  <si>
    <t>Crosswalk of 2014 Availability</t>
  </si>
  <si>
    <t xml:space="preserve">    Annualization of 2014 Pay Raise</t>
  </si>
  <si>
    <t xml:space="preserve">         Subtotal,  Pay and Benefits</t>
  </si>
  <si>
    <t xml:space="preserve">     Miscellaneous Program and Administrative Reductions</t>
  </si>
  <si>
    <t>FY 2015 Congressional Budget</t>
  </si>
  <si>
    <t xml:space="preserve">     N/A</t>
  </si>
  <si>
    <t xml:space="preserve">  Program Increase</t>
  </si>
  <si>
    <t xml:space="preserve">  Program Offset</t>
  </si>
  <si>
    <t>FY 2015 Current Services  (New Construction $13,915  &amp; M&amp;R Base $76,335)</t>
  </si>
  <si>
    <t>M:  Summary of Change</t>
  </si>
  <si>
    <t>N.  Status of Construction</t>
  </si>
  <si>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$40,000, represents the pay amounts for 1/4 of the fiscal year plus appropriate benefits ($</t>
    </r>
    <r>
      <rPr>
        <u/>
        <sz val="9"/>
        <color theme="1"/>
        <rFont val="Arial"/>
        <family val="2"/>
      </rPr>
      <t xml:space="preserve">28,000 </t>
    </r>
    <r>
      <rPr>
        <sz val="9"/>
        <color theme="1"/>
        <rFont val="Arial"/>
        <family val="2"/>
      </rPr>
      <t>for pay and $</t>
    </r>
    <r>
      <rPr>
        <u/>
        <sz val="9"/>
        <color theme="1"/>
        <rFont val="Arial"/>
        <family val="2"/>
      </rPr>
      <t>12,000</t>
    </r>
    <r>
      <rPr>
        <sz val="9"/>
        <color theme="1"/>
        <rFont val="Arial"/>
        <family val="2"/>
      </rPr>
      <t xml:space="preserve"> for benefits).</t>
    </r>
  </si>
  <si>
    <t>2013 Enacted with Rescissions &amp; Sequestration</t>
  </si>
  <si>
    <t>Carryover:  Funds were carried over from FY 2013 from the Buildings and Facilities account.  The Bureau of Prisons brought forward $66,425,000 from</t>
  </si>
  <si>
    <t xml:space="preserve">   funds provided in prior years for the Buildings and Facilities account.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</si>
</sst>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6" formatCode="_(* #,##0_);_(* \(#,##0\);_(* &quot;-&quot;??_);_(@_)"/>
    <numFmt numFmtId="167" formatCode="&quot;$&quot;#,##0.00"/>
    <numFmt numFmtId="168" formatCode="mm/dd/yy;@"/>
  </numFmts>
  <fonts count="51" x14ac:knownFonts="1">
    <font>
      <sz val="12"/>
      <name val="Arial"/>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name val="Times New Roman"/>
      <family val="1"/>
    </font>
    <font>
      <b/>
      <sz val="12"/>
      <name val="Arial"/>
      <family val="2"/>
    </font>
    <font>
      <sz val="12"/>
      <name val="Arial"/>
      <family val="2"/>
    </font>
    <font>
      <sz val="10"/>
      <name val="Arial"/>
      <family val="2"/>
    </font>
    <font>
      <sz val="14"/>
      <name val="Arial"/>
      <family val="2"/>
    </font>
    <font>
      <sz val="18"/>
      <name val="Times New Roman"/>
      <family val="1"/>
    </font>
    <font>
      <b/>
      <u/>
      <sz val="14"/>
      <name val="Arial"/>
      <family val="2"/>
    </font>
    <font>
      <sz val="11"/>
      <name val="Arial"/>
      <family val="2"/>
    </font>
    <font>
      <sz val="10"/>
      <color indexed="9"/>
      <name val="Times New Roman"/>
      <family val="1"/>
    </font>
    <font>
      <b/>
      <sz val="14"/>
      <name val="Times New Roman"/>
      <family val="1"/>
    </font>
    <font>
      <sz val="14"/>
      <name val="Times New Roman"/>
      <family val="1"/>
    </font>
    <font>
      <b/>
      <sz val="14"/>
      <name val="Arial"/>
      <family val="2"/>
    </font>
    <font>
      <u/>
      <sz val="14"/>
      <name val="Arial"/>
      <family val="2"/>
    </font>
    <font>
      <sz val="10"/>
      <color theme="0" tint="-4.9989318521683403E-2"/>
      <name val="Arial"/>
      <family val="2"/>
    </font>
    <font>
      <sz val="11"/>
      <color theme="1"/>
      <name val="Arial"/>
      <family val="2"/>
    </font>
    <font>
      <sz val="11"/>
      <color theme="0"/>
      <name val="Arial"/>
      <family val="2"/>
    </font>
    <font>
      <b/>
      <sz val="11"/>
      <name val="Arial"/>
      <family val="2"/>
    </font>
    <font>
      <b/>
      <sz val="11"/>
      <color theme="1"/>
      <name val="Arial"/>
      <family val="2"/>
    </font>
    <font>
      <sz val="10"/>
      <color theme="1"/>
      <name val="Arial"/>
      <family val="2"/>
    </font>
    <font>
      <sz val="12"/>
      <color theme="1"/>
      <name val="Arial"/>
      <family val="2"/>
    </font>
    <font>
      <b/>
      <u/>
      <sz val="11"/>
      <color theme="0"/>
      <name val="Arial"/>
      <family val="2"/>
    </font>
    <font>
      <b/>
      <sz val="14"/>
      <color theme="1"/>
      <name val="Arial"/>
      <family val="2"/>
    </font>
    <font>
      <sz val="9"/>
      <color rgb="FF1F497D"/>
      <name val="Arial"/>
      <family val="2"/>
    </font>
    <font>
      <sz val="9"/>
      <color theme="1"/>
      <name val="Arial"/>
      <family val="2"/>
    </font>
    <font>
      <b/>
      <sz val="11"/>
      <color theme="0"/>
      <name val="Arial"/>
      <family val="2"/>
    </font>
    <font>
      <b/>
      <u/>
      <sz val="11"/>
      <color theme="1"/>
      <name val="Arial"/>
      <family val="2"/>
    </font>
    <font>
      <b/>
      <sz val="10"/>
      <color theme="1"/>
      <name val="Arial"/>
      <family val="2"/>
    </font>
    <font>
      <i/>
      <sz val="11"/>
      <color theme="1"/>
      <name val="Arial"/>
      <family val="2"/>
    </font>
    <font>
      <b/>
      <sz val="12"/>
      <color theme="1"/>
      <name val="Arial"/>
      <family val="2"/>
    </font>
    <font>
      <sz val="9"/>
      <color theme="0"/>
      <name val="Arial"/>
      <family val="2"/>
    </font>
    <font>
      <sz val="8"/>
      <color theme="1"/>
      <name val="Arial"/>
      <family val="2"/>
    </font>
    <font>
      <b/>
      <sz val="9"/>
      <color theme="1"/>
      <name val="Arial"/>
      <family val="2"/>
    </font>
    <font>
      <u/>
      <sz val="9"/>
      <color theme="1"/>
      <name val="Arial"/>
      <family val="2"/>
    </font>
    <font>
      <sz val="14"/>
      <color theme="0"/>
      <name val="Arial"/>
      <family val="2"/>
    </font>
    <font>
      <u/>
      <sz val="11"/>
      <color theme="1"/>
      <name val="Arial"/>
      <family val="2"/>
    </font>
    <font>
      <b/>
      <sz val="16"/>
      <color theme="1"/>
      <name val="Arial"/>
      <family val="2"/>
    </font>
    <font>
      <b/>
      <sz val="16"/>
      <color theme="1"/>
      <name val="Calibri"/>
      <family val="2"/>
      <scheme val="minor"/>
    </font>
    <font>
      <b/>
      <sz val="18"/>
      <name val="Times New Roman"/>
      <family val="1"/>
    </font>
    <font>
      <u/>
      <sz val="12"/>
      <name val="Arial"/>
      <family val="2"/>
    </font>
    <font>
      <u/>
      <sz val="14"/>
      <name val="Times New Roman"/>
      <family val="1"/>
    </font>
    <font>
      <b/>
      <vertAlign val="superscript"/>
      <sz val="11"/>
      <color theme="1"/>
      <name val="Arial"/>
      <family val="2"/>
    </font>
    <font>
      <b/>
      <u/>
      <sz val="12"/>
      <name val="Arial"/>
      <family val="2"/>
    </font>
  </fonts>
  <fills count="3">
    <fill>
      <patternFill patternType="none"/>
    </fill>
    <fill>
      <patternFill patternType="gray125"/>
    </fill>
    <fill>
      <patternFill patternType="solid">
        <fgColor indexed="9"/>
        <bgColor indexed="64"/>
      </patternFill>
    </fill>
  </fills>
  <borders count="142">
    <border>
      <left/>
      <right/>
      <top/>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auto="1"/>
      </left>
      <right style="thin">
        <color auto="1"/>
      </right>
      <top/>
      <bottom/>
      <diagonal/>
    </border>
    <border>
      <left style="medium">
        <color auto="1"/>
      </left>
      <right/>
      <top/>
      <bottom/>
      <diagonal/>
    </border>
    <border>
      <left style="medium">
        <color auto="1"/>
      </left>
      <right style="medium">
        <color auto="1"/>
      </right>
      <top/>
      <bottom/>
      <diagonal/>
    </border>
    <border>
      <left/>
      <right style="medium">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medium">
        <color auto="1"/>
      </left>
      <right/>
      <top style="dashed">
        <color theme="0" tint="-0.14996795556505021"/>
      </top>
      <bottom style="thin">
        <color auto="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thin">
        <color auto="1"/>
      </left>
      <right style="medium">
        <color auto="1"/>
      </right>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thin">
        <color auto="1"/>
      </left>
      <right style="medium">
        <color auto="1"/>
      </right>
      <top style="dashed">
        <color theme="0" tint="-0.14996795556505021"/>
      </top>
      <bottom style="thin">
        <color auto="1"/>
      </bottom>
      <diagonal/>
    </border>
    <border>
      <left style="medium">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right style="medium">
        <color auto="1"/>
      </right>
      <top style="dashed">
        <color theme="0" tint="-0.14996795556505021"/>
      </top>
      <bottom/>
      <diagonal/>
    </border>
    <border>
      <left style="thin">
        <color auto="1"/>
      </left>
      <right style="thin">
        <color auto="1"/>
      </right>
      <top style="dashed">
        <color theme="0" tint="-0.14996795556505021"/>
      </top>
      <bottom/>
      <diagonal/>
    </border>
    <border>
      <left style="medium">
        <color auto="1"/>
      </left>
      <right/>
      <top style="dashed">
        <color theme="0" tint="-0.14996795556505021"/>
      </top>
      <bottom/>
      <diagonal/>
    </border>
    <border>
      <left style="thin">
        <color auto="1"/>
      </left>
      <right style="thin">
        <color auto="1"/>
      </right>
      <top style="medium">
        <color auto="1"/>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medium">
        <color auto="1"/>
      </top>
      <bottom style="dashed">
        <color theme="0" tint="-0.1499679555650502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dashed">
        <color theme="0" tint="-0.14996795556505021"/>
      </top>
      <bottom/>
      <diagonal/>
    </border>
    <border>
      <left style="medium">
        <color auto="1"/>
      </left>
      <right style="thin">
        <color auto="1"/>
      </right>
      <top style="dashed">
        <color theme="0" tint="-0.14996795556505021"/>
      </top>
      <bottom/>
      <diagonal/>
    </border>
    <border>
      <left style="thin">
        <color auto="1"/>
      </left>
      <right style="medium">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medium">
        <color auto="1"/>
      </left>
      <right style="thin">
        <color auto="1"/>
      </right>
      <top style="thin">
        <color auto="1"/>
      </top>
      <bottom style="dashed">
        <color theme="0" tint="-0.1499679555650502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top style="thin">
        <color auto="1"/>
      </top>
      <bottom style="dashed">
        <color theme="0" tint="-0.14996795556505021"/>
      </bottom>
      <diagonal/>
    </border>
    <border>
      <left/>
      <right style="thin">
        <color auto="1"/>
      </right>
      <top style="dashed">
        <color theme="0" tint="-0.14996795556505021"/>
      </top>
      <bottom style="thin">
        <color auto="1"/>
      </bottom>
      <diagonal/>
    </border>
    <border>
      <left/>
      <right style="thin">
        <color auto="1"/>
      </right>
      <top style="dashed">
        <color theme="0" tint="-0.14996795556505021"/>
      </top>
      <bottom style="dashed">
        <color theme="0" tint="-0.1499679555650502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dashed">
        <color theme="0" tint="-0.14996795556505021"/>
      </top>
      <bottom style="medium">
        <color auto="1"/>
      </bottom>
      <diagonal/>
    </border>
    <border>
      <left style="thin">
        <color auto="1"/>
      </left>
      <right style="thin">
        <color auto="1"/>
      </right>
      <top style="dashed">
        <color theme="0" tint="-0.14996795556505021"/>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right/>
      <top style="dashed">
        <color theme="0" tint="-0.14996795556505021"/>
      </top>
      <bottom/>
      <diagonal/>
    </border>
    <border>
      <left/>
      <right style="thin">
        <color auto="1"/>
      </right>
      <top style="dashed">
        <color theme="0" tint="-0.14996795556505021"/>
      </top>
      <bottom/>
      <diagonal/>
    </border>
    <border>
      <left/>
      <right/>
      <top/>
      <bottom style="dashed">
        <color theme="0" tint="-0.14996795556505021"/>
      </bottom>
      <diagonal/>
    </border>
    <border>
      <left/>
      <right style="thin">
        <color auto="1"/>
      </right>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right style="thin">
        <color auto="1"/>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diagonal/>
    </border>
    <border>
      <left style="medium">
        <color auto="1"/>
      </left>
      <right/>
      <top/>
      <bottom style="medium">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indexed="64"/>
      </left>
      <right style="thin">
        <color indexed="64"/>
      </right>
      <top/>
      <bottom/>
      <diagonal/>
    </border>
    <border>
      <left style="medium">
        <color indexed="8"/>
      </left>
      <right style="medium">
        <color indexed="8"/>
      </right>
      <top/>
      <bottom/>
      <diagonal/>
    </border>
    <border>
      <left style="medium">
        <color indexed="8"/>
      </left>
      <right/>
      <top/>
      <bottom/>
      <diagonal/>
    </border>
    <border>
      <left style="medium">
        <color indexed="8"/>
      </left>
      <right/>
      <top style="medium">
        <color indexed="8"/>
      </top>
      <bottom/>
      <diagonal/>
    </border>
    <border>
      <left style="medium">
        <color auto="1"/>
      </left>
      <right/>
      <top style="medium">
        <color auto="1"/>
      </top>
      <bottom style="medium">
        <color auto="1"/>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dashed">
        <color theme="0" tint="-0.14996795556505021"/>
      </bottom>
      <diagonal/>
    </border>
    <border>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8"/>
      </left>
      <right/>
      <top style="thin">
        <color indexed="8"/>
      </top>
      <bottom/>
      <diagonal/>
    </border>
    <border>
      <left style="medium">
        <color indexed="8"/>
      </left>
      <right style="medium">
        <color indexed="8"/>
      </right>
      <top style="thin">
        <color indexed="8"/>
      </top>
      <bottom/>
      <diagonal/>
    </border>
    <border>
      <left style="medium">
        <color indexed="8"/>
      </left>
      <right style="medium">
        <color indexed="8"/>
      </right>
      <top/>
      <bottom style="medium">
        <color indexed="8"/>
      </bottom>
      <diagonal/>
    </border>
    <border>
      <left style="medium">
        <color auto="1"/>
      </left>
      <right style="medium">
        <color auto="1"/>
      </right>
      <top/>
      <bottom/>
      <diagonal/>
    </border>
    <border>
      <left style="medium">
        <color indexed="64"/>
      </left>
      <right style="medium">
        <color indexed="64"/>
      </right>
      <top style="thin">
        <color indexed="64"/>
      </top>
      <bottom/>
      <diagonal/>
    </border>
    <border>
      <left style="medium">
        <color auto="1"/>
      </left>
      <right style="medium">
        <color auto="1"/>
      </right>
      <top style="medium">
        <color auto="1"/>
      </top>
      <bottom style="medium">
        <color auto="1"/>
      </bottom>
      <diagonal/>
    </border>
    <border>
      <left style="medium">
        <color indexed="8"/>
      </left>
      <right style="medium">
        <color indexed="8"/>
      </right>
      <top style="medium">
        <color indexed="64"/>
      </top>
      <bottom style="medium">
        <color indexed="64"/>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dashed">
        <color theme="0" tint="-0.1499679555650502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top/>
      <bottom style="thin">
        <color indexed="64"/>
      </bottom>
      <diagonal/>
    </border>
    <border>
      <left/>
      <right/>
      <top/>
      <bottom style="medium">
        <color indexed="64"/>
      </bottom>
      <diagonal/>
    </border>
    <border>
      <left/>
      <right style="medium">
        <color auto="1"/>
      </right>
      <top style="thin">
        <color auto="1"/>
      </top>
      <bottom style="dashed">
        <color theme="0" tint="-0.14996795556505021"/>
      </bottom>
      <diagonal/>
    </border>
    <border>
      <left style="medium">
        <color auto="1"/>
      </left>
      <right style="thin">
        <color auto="1"/>
      </right>
      <top style="thin">
        <color auto="1"/>
      </top>
      <bottom/>
      <diagonal/>
    </border>
    <border>
      <left style="thin">
        <color auto="1"/>
      </left>
      <right style="medium">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rgb="FFFF0000"/>
      </top>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top/>
      <bottom style="thin">
        <color auto="1"/>
      </bottom>
      <diagonal/>
    </border>
    <border>
      <left/>
      <right style="thin">
        <color auto="1"/>
      </right>
      <top/>
      <bottom style="thin">
        <color indexed="64"/>
      </bottom>
      <diagonal/>
    </border>
    <border>
      <left/>
      <right style="medium">
        <color auto="1"/>
      </right>
      <top/>
      <bottom style="thin">
        <color indexed="64"/>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s>
  <cellStyleXfs count="40">
    <xf numFmtId="0" fontId="0" fillId="0" borderId="0"/>
    <xf numFmtId="0" fontId="11" fillId="0" borderId="0"/>
    <xf numFmtId="0" fontId="7" fillId="0" borderId="0"/>
    <xf numFmtId="43"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1"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0" fontId="11"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11" fillId="0" borderId="0" applyFont="0" applyFill="0" applyBorder="0" applyAlignment="0" applyProtection="0"/>
    <xf numFmtId="0" fontId="2" fillId="0" borderId="0"/>
  </cellStyleXfs>
  <cellXfs count="660">
    <xf numFmtId="0" fontId="0" fillId="0" borderId="0" xfId="0"/>
    <xf numFmtId="0" fontId="9" fillId="0" borderId="0" xfId="0" applyFont="1"/>
    <xf numFmtId="165" fontId="17" fillId="0" borderId="0" xfId="0" applyNumberFormat="1" applyFont="1"/>
    <xf numFmtId="0" fontId="19" fillId="0" borderId="0" xfId="0" applyNumberFormat="1" applyFont="1" applyAlignment="1"/>
    <xf numFmtId="0" fontId="14" fillId="0" borderId="0" xfId="0" applyNumberFormat="1" applyFont="1" applyAlignment="1">
      <alignment horizontal="center"/>
    </xf>
    <xf numFmtId="0" fontId="15" fillId="0" borderId="0" xfId="0" applyNumberFormat="1" applyFont="1" applyAlignment="1"/>
    <xf numFmtId="0" fontId="13" fillId="0" borderId="0" xfId="0" applyNumberFormat="1" applyFont="1" applyAlignment="1"/>
    <xf numFmtId="0" fontId="19" fillId="0" borderId="0" xfId="0" applyNumberFormat="1" applyFont="1" applyAlignment="1">
      <alignment horizontal="center"/>
    </xf>
    <xf numFmtId="0" fontId="13" fillId="0" borderId="0" xfId="0" applyNumberFormat="1" applyFont="1" applyAlignment="1">
      <alignment horizontal="center"/>
    </xf>
    <xf numFmtId="0" fontId="11" fillId="0" borderId="0" xfId="0" applyNumberFormat="1" applyFont="1" applyAlignment="1"/>
    <xf numFmtId="0" fontId="13" fillId="0" borderId="0" xfId="0" applyNumberFormat="1" applyFont="1" applyAlignment="1">
      <alignment horizontal="centerContinuous"/>
    </xf>
    <xf numFmtId="0" fontId="21" fillId="0" borderId="0" xfId="0" applyNumberFormat="1" applyFont="1" applyAlignment="1">
      <alignment horizontal="center"/>
    </xf>
    <xf numFmtId="168" fontId="21" fillId="0" borderId="0" xfId="0" applyNumberFormat="1" applyFont="1" applyAlignment="1">
      <alignment horizontal="center"/>
    </xf>
    <xf numFmtId="3" fontId="13" fillId="0" borderId="0" xfId="0" applyNumberFormat="1" applyFont="1" applyAlignment="1"/>
    <xf numFmtId="164" fontId="13" fillId="0" borderId="0" xfId="0" applyNumberFormat="1" applyFont="1" applyAlignment="1">
      <alignment horizontal="center" vertical="center"/>
    </xf>
    <xf numFmtId="3" fontId="13" fillId="0" borderId="0" xfId="0" applyNumberFormat="1" applyFont="1" applyAlignment="1">
      <alignment horizontal="centerContinuous" vertical="center"/>
    </xf>
    <xf numFmtId="164" fontId="13" fillId="0" borderId="0" xfId="0" applyNumberFormat="1" applyFont="1" applyAlignment="1"/>
    <xf numFmtId="0" fontId="13" fillId="0" borderId="0" xfId="0" applyNumberFormat="1" applyFont="1" applyAlignment="1">
      <alignment horizontal="centerContinuous" vertical="center"/>
    </xf>
    <xf numFmtId="3" fontId="13" fillId="0" borderId="0" xfId="0" applyNumberFormat="1" applyFont="1" applyAlignment="1">
      <alignment horizontal="right"/>
    </xf>
    <xf numFmtId="3" fontId="13" fillId="0" borderId="0" xfId="0" applyNumberFormat="1" applyFont="1" applyAlignment="1">
      <alignment horizontal="center" vertical="center"/>
    </xf>
    <xf numFmtId="0" fontId="20" fillId="0" borderId="0" xfId="0" applyNumberFormat="1" applyFont="1" applyAlignment="1"/>
    <xf numFmtId="37" fontId="13" fillId="0" borderId="0" xfId="0" applyNumberFormat="1" applyFont="1" applyAlignment="1"/>
    <xf numFmtId="0" fontId="13" fillId="0" borderId="0" xfId="0" applyNumberFormat="1" applyFont="1" applyBorder="1" applyAlignment="1"/>
    <xf numFmtId="0" fontId="11" fillId="0" borderId="0" xfId="0" applyNumberFormat="1" applyFont="1" applyAlignment="1">
      <alignment horizontal="centerContinuous"/>
    </xf>
    <xf numFmtId="0" fontId="13" fillId="0" borderId="0" xfId="0" applyNumberFormat="1" applyFont="1" applyBorder="1" applyAlignment="1">
      <alignment horizontal="centerContinuous"/>
    </xf>
    <xf numFmtId="0" fontId="13" fillId="0" borderId="0" xfId="0" applyNumberFormat="1" applyFont="1" applyFill="1" applyBorder="1" applyAlignment="1">
      <alignment horizontal="center"/>
    </xf>
    <xf numFmtId="37" fontId="13" fillId="0" borderId="0" xfId="0" applyNumberFormat="1" applyFont="1" applyAlignment="1">
      <alignment horizontal="center" vertical="center"/>
    </xf>
    <xf numFmtId="5" fontId="13" fillId="0" borderId="0" xfId="0" applyNumberFormat="1" applyFont="1" applyAlignment="1"/>
    <xf numFmtId="167" fontId="13" fillId="0" borderId="0" xfId="0" applyNumberFormat="1" applyFont="1" applyAlignment="1"/>
    <xf numFmtId="0" fontId="13" fillId="0" borderId="0" xfId="0" applyNumberFormat="1" applyFont="1" applyAlignment="1">
      <alignment horizontal="left"/>
    </xf>
    <xf numFmtId="0" fontId="21" fillId="0" borderId="0" xfId="0" applyNumberFormat="1" applyFont="1" applyBorder="1" applyAlignment="1"/>
    <xf numFmtId="0" fontId="11" fillId="0" borderId="0" xfId="0" applyNumberFormat="1" applyFont="1" applyAlignment="1">
      <alignment horizontal="center"/>
    </xf>
    <xf numFmtId="0" fontId="0" fillId="0" borderId="0" xfId="0"/>
    <xf numFmtId="37" fontId="13" fillId="0" borderId="0" xfId="0" applyNumberFormat="1" applyFont="1" applyBorder="1" applyAlignment="1"/>
    <xf numFmtId="0" fontId="22" fillId="0" borderId="0" xfId="0" applyFont="1"/>
    <xf numFmtId="0" fontId="23" fillId="0" borderId="0" xfId="2" applyFont="1"/>
    <xf numFmtId="0" fontId="24" fillId="0" borderId="0" xfId="2" applyFont="1"/>
    <xf numFmtId="3" fontId="26" fillId="0" borderId="16" xfId="2" applyNumberFormat="1" applyFont="1" applyBorder="1"/>
    <xf numFmtId="3" fontId="26" fillId="0" borderId="20" xfId="2" applyNumberFormat="1" applyFont="1" applyBorder="1"/>
    <xf numFmtId="3" fontId="23" fillId="0" borderId="23" xfId="2" applyNumberFormat="1" applyFont="1" applyBorder="1"/>
    <xf numFmtId="3" fontId="26" fillId="0" borderId="23" xfId="2" applyNumberFormat="1" applyFont="1" applyBorder="1"/>
    <xf numFmtId="3" fontId="26" fillId="0" borderId="25" xfId="2" applyNumberFormat="1" applyFont="1" applyBorder="1"/>
    <xf numFmtId="3" fontId="26" fillId="0" borderId="30" xfId="2" applyNumberFormat="1" applyFont="1" applyBorder="1"/>
    <xf numFmtId="3" fontId="23" fillId="0" borderId="30" xfId="2" applyNumberFormat="1" applyFont="1" applyBorder="1"/>
    <xf numFmtId="0" fontId="31" fillId="0" borderId="0" xfId="2" applyFont="1" applyAlignment="1">
      <alignment vertical="center"/>
    </xf>
    <xf numFmtId="0" fontId="32" fillId="0" borderId="0" xfId="2" applyFont="1"/>
    <xf numFmtId="0" fontId="24" fillId="0" borderId="0" xfId="2" applyFont="1" applyAlignment="1"/>
    <xf numFmtId="3" fontId="23" fillId="0" borderId="38" xfId="2" applyNumberFormat="1" applyFont="1" applyBorder="1"/>
    <xf numFmtId="3" fontId="23" fillId="0" borderId="4" xfId="2" applyNumberFormat="1" applyFont="1" applyBorder="1"/>
    <xf numFmtId="0" fontId="23" fillId="0" borderId="39" xfId="2" applyFont="1" applyBorder="1" applyAlignment="1">
      <alignment horizontal="left" indent="3"/>
    </xf>
    <xf numFmtId="3" fontId="23" fillId="0" borderId="43" xfId="2" applyNumberFormat="1" applyFont="1" applyBorder="1"/>
    <xf numFmtId="3" fontId="23" fillId="0" borderId="33" xfId="2" applyNumberFormat="1" applyFont="1" applyBorder="1"/>
    <xf numFmtId="0" fontId="23" fillId="0" borderId="44" xfId="2" applyFont="1" applyBorder="1" applyAlignment="1">
      <alignment horizontal="left" indent="5"/>
    </xf>
    <xf numFmtId="0" fontId="23" fillId="0" borderId="31" xfId="2" applyFont="1" applyBorder="1" applyAlignment="1">
      <alignment horizontal="left" indent="5"/>
    </xf>
    <xf numFmtId="0" fontId="23" fillId="0" borderId="31" xfId="2" applyFont="1" applyBorder="1" applyAlignment="1">
      <alignment horizontal="left" indent="3"/>
    </xf>
    <xf numFmtId="3" fontId="23" fillId="0" borderId="25" xfId="2" applyNumberFormat="1" applyFont="1" applyBorder="1"/>
    <xf numFmtId="3" fontId="23" fillId="0" borderId="20" xfId="2" applyNumberFormat="1" applyFont="1" applyBorder="1"/>
    <xf numFmtId="0" fontId="23" fillId="0" borderId="26" xfId="2" applyFont="1" applyBorder="1" applyAlignment="1">
      <alignment horizontal="left" indent="3"/>
    </xf>
    <xf numFmtId="3" fontId="23" fillId="0" borderId="28" xfId="2" applyNumberFormat="1" applyFont="1" applyBorder="1"/>
    <xf numFmtId="3" fontId="23" fillId="0" borderId="16" xfId="2" applyNumberFormat="1" applyFont="1" applyBorder="1"/>
    <xf numFmtId="0" fontId="23" fillId="0" borderId="29" xfId="2" applyFont="1" applyBorder="1" applyAlignment="1">
      <alignment horizontal="left" indent="2"/>
    </xf>
    <xf numFmtId="3" fontId="23" fillId="0" borderId="45" xfId="2" applyNumberFormat="1" applyFont="1" applyBorder="1"/>
    <xf numFmtId="3" fontId="26" fillId="0" borderId="46" xfId="2" applyNumberFormat="1" applyFont="1" applyBorder="1"/>
    <xf numFmtId="3" fontId="23" fillId="0" borderId="46" xfId="2" applyNumberFormat="1" applyFont="1" applyBorder="1"/>
    <xf numFmtId="0" fontId="23" fillId="0" borderId="47" xfId="2" applyFont="1" applyBorder="1" applyAlignment="1">
      <alignment horizontal="left" indent="2"/>
    </xf>
    <xf numFmtId="3" fontId="26" fillId="0" borderId="48" xfId="2" applyNumberFormat="1" applyFont="1" applyBorder="1"/>
    <xf numFmtId="3" fontId="26" fillId="0" borderId="49" xfId="2" applyNumberFormat="1" applyFont="1" applyBorder="1"/>
    <xf numFmtId="0" fontId="26" fillId="0" borderId="50" xfId="2" applyFont="1" applyBorder="1" applyAlignment="1">
      <alignment horizontal="right"/>
    </xf>
    <xf numFmtId="0" fontId="23" fillId="0" borderId="47" xfId="2" applyFont="1" applyBorder="1" applyAlignment="1">
      <alignment horizontal="left" indent="3"/>
    </xf>
    <xf numFmtId="0" fontId="23" fillId="0" borderId="48" xfId="2" applyFont="1" applyBorder="1" applyAlignment="1">
      <alignment horizontal="center" vertical="top" wrapText="1"/>
    </xf>
    <xf numFmtId="0" fontId="23" fillId="0" borderId="49" xfId="2" applyFont="1" applyBorder="1" applyAlignment="1">
      <alignment horizontal="center" vertical="top" wrapText="1"/>
    </xf>
    <xf numFmtId="0" fontId="27" fillId="0" borderId="0" xfId="2" applyFont="1" applyAlignment="1"/>
    <xf numFmtId="0" fontId="23" fillId="0" borderId="0" xfId="2" applyFont="1" applyAlignment="1"/>
    <xf numFmtId="0" fontId="28" fillId="0" borderId="0" xfId="2" applyFont="1" applyAlignment="1"/>
    <xf numFmtId="0" fontId="30" fillId="0" borderId="0" xfId="2" applyFont="1" applyAlignment="1"/>
    <xf numFmtId="0" fontId="27" fillId="0" borderId="0" xfId="2" applyFont="1"/>
    <xf numFmtId="0" fontId="27" fillId="0" borderId="0" xfId="2" applyFont="1" applyBorder="1" applyAlignment="1"/>
    <xf numFmtId="0" fontId="26" fillId="0" borderId="55" xfId="2" applyFont="1" applyBorder="1" applyAlignment="1">
      <alignment horizontal="center"/>
    </xf>
    <xf numFmtId="0" fontId="23" fillId="0" borderId="24" xfId="2" applyFont="1" applyBorder="1" applyAlignment="1">
      <alignment horizontal="left" indent="1"/>
    </xf>
    <xf numFmtId="0" fontId="23" fillId="0" borderId="21" xfId="2" applyFont="1" applyBorder="1" applyAlignment="1">
      <alignment horizontal="left" indent="1"/>
    </xf>
    <xf numFmtId="0" fontId="23" fillId="0" borderId="24" xfId="2" applyFont="1" applyBorder="1"/>
    <xf numFmtId="0" fontId="27" fillId="0" borderId="0" xfId="2" applyFont="1" applyAlignment="1">
      <alignment horizontal="left"/>
    </xf>
    <xf numFmtId="3" fontId="23" fillId="0" borderId="62" xfId="2" applyNumberFormat="1" applyFont="1" applyBorder="1"/>
    <xf numFmtId="0" fontId="23" fillId="0" borderId="63" xfId="2" applyFont="1" applyBorder="1" applyAlignment="1">
      <alignment horizontal="left" wrapText="1" indent="2"/>
    </xf>
    <xf numFmtId="0" fontId="23" fillId="0" borderId="31" xfId="2" applyFont="1" applyBorder="1" applyAlignment="1">
      <alignment horizontal="left" indent="2"/>
    </xf>
    <xf numFmtId="3" fontId="23" fillId="0" borderId="64" xfId="2" applyNumberFormat="1" applyFont="1" applyBorder="1"/>
    <xf numFmtId="3" fontId="23" fillId="0" borderId="35" xfId="2" applyNumberFormat="1" applyFont="1" applyBorder="1"/>
    <xf numFmtId="0" fontId="23" fillId="0" borderId="65" xfId="2" applyFont="1" applyBorder="1"/>
    <xf numFmtId="3" fontId="26" fillId="0" borderId="61" xfId="2" applyNumberFormat="1" applyFont="1" applyBorder="1"/>
    <xf numFmtId="3" fontId="26" fillId="0" borderId="62" xfId="2" applyNumberFormat="1" applyFont="1" applyBorder="1"/>
    <xf numFmtId="0" fontId="26" fillId="0" borderId="63" xfId="2" applyFont="1" applyBorder="1" applyAlignment="1">
      <alignment horizontal="center"/>
    </xf>
    <xf numFmtId="0" fontId="26" fillId="0" borderId="31" xfId="2" applyFont="1" applyBorder="1" applyAlignment="1">
      <alignment horizontal="center"/>
    </xf>
    <xf numFmtId="0" fontId="26" fillId="0" borderId="31" xfId="2" applyFont="1" applyBorder="1"/>
    <xf numFmtId="3" fontId="36" fillId="0" borderId="30" xfId="2" applyNumberFormat="1" applyFont="1" applyBorder="1"/>
    <xf numFmtId="3" fontId="36" fillId="0" borderId="23" xfId="2" applyNumberFormat="1" applyFont="1" applyBorder="1"/>
    <xf numFmtId="0" fontId="36" fillId="0" borderId="31" xfId="2" applyFont="1" applyBorder="1" applyAlignment="1">
      <alignment horizontal="left" indent="8"/>
    </xf>
    <xf numFmtId="0" fontId="38" fillId="0" borderId="0" xfId="0" applyFont="1" applyAlignment="1"/>
    <xf numFmtId="0" fontId="30" fillId="0" borderId="0" xfId="0" applyFont="1" applyAlignment="1"/>
    <xf numFmtId="0" fontId="23" fillId="0" borderId="0" xfId="0" applyFont="1"/>
    <xf numFmtId="0" fontId="28" fillId="0" borderId="0" xfId="0" applyFont="1" applyAlignment="1"/>
    <xf numFmtId="0" fontId="23" fillId="0" borderId="0" xfId="0" applyFont="1" applyAlignment="1"/>
    <xf numFmtId="0" fontId="27" fillId="0" borderId="0" xfId="0" applyFont="1" applyAlignment="1"/>
    <xf numFmtId="0" fontId="40" fillId="0" borderId="2" xfId="0" applyFont="1" applyBorder="1" applyAlignment="1">
      <alignment vertical="center" wrapText="1"/>
    </xf>
    <xf numFmtId="0" fontId="40" fillId="0" borderId="42"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40" xfId="0" applyFont="1" applyBorder="1" applyAlignment="1">
      <alignment horizontal="center" vertical="center" wrapText="1"/>
    </xf>
    <xf numFmtId="0" fontId="32" fillId="0" borderId="0" xfId="0" applyFont="1"/>
    <xf numFmtId="0" fontId="27" fillId="0" borderId="0" xfId="0" applyFont="1"/>
    <xf numFmtId="0" fontId="32" fillId="0" borderId="24" xfId="0" applyFont="1" applyBorder="1" applyAlignment="1">
      <alignment vertical="top"/>
    </xf>
    <xf numFmtId="3" fontId="32" fillId="0" borderId="30" xfId="0" applyNumberFormat="1" applyFont="1" applyBorder="1"/>
    <xf numFmtId="0" fontId="32" fillId="0" borderId="17" xfId="0" applyFont="1" applyBorder="1"/>
    <xf numFmtId="3" fontId="40" fillId="0" borderId="16" xfId="0" applyNumberFormat="1" applyFont="1" applyBorder="1"/>
    <xf numFmtId="3" fontId="40" fillId="0" borderId="28" xfId="0" applyNumberFormat="1" applyFont="1" applyBorder="1"/>
    <xf numFmtId="0" fontId="32" fillId="0" borderId="52" xfId="0" applyFont="1" applyBorder="1" applyAlignment="1">
      <alignment vertical="top"/>
    </xf>
    <xf numFmtId="3" fontId="32" fillId="0" borderId="46" xfId="0" applyNumberFormat="1" applyFont="1" applyBorder="1"/>
    <xf numFmtId="3" fontId="32" fillId="0" borderId="45" xfId="0" applyNumberFormat="1" applyFont="1" applyBorder="1"/>
    <xf numFmtId="0" fontId="32" fillId="0" borderId="13" xfId="0" applyFont="1" applyBorder="1" applyAlignment="1">
      <alignment vertical="top"/>
    </xf>
    <xf numFmtId="3" fontId="32" fillId="0" borderId="20" xfId="0" applyNumberFormat="1" applyFont="1" applyBorder="1"/>
    <xf numFmtId="3" fontId="32" fillId="0" borderId="25" xfId="0" applyNumberFormat="1" applyFont="1" applyBorder="1"/>
    <xf numFmtId="0" fontId="32" fillId="0" borderId="70" xfId="0" applyFont="1" applyBorder="1" applyAlignment="1">
      <alignment horizontal="left" vertical="top" wrapText="1" indent="2"/>
    </xf>
    <xf numFmtId="3" fontId="32" fillId="0" borderId="70" xfId="0" applyNumberFormat="1" applyFont="1" applyBorder="1"/>
    <xf numFmtId="3" fontId="40" fillId="0" borderId="23" xfId="0" applyNumberFormat="1" applyFont="1" applyBorder="1"/>
    <xf numFmtId="0" fontId="23" fillId="0" borderId="23" xfId="0" applyFont="1" applyBorder="1"/>
    <xf numFmtId="0" fontId="23" fillId="0" borderId="30" xfId="0" applyFont="1" applyBorder="1"/>
    <xf numFmtId="0" fontId="23" fillId="0" borderId="13" xfId="0" applyFont="1" applyBorder="1"/>
    <xf numFmtId="0" fontId="38" fillId="0" borderId="0" xfId="0" applyFont="1"/>
    <xf numFmtId="0" fontId="32" fillId="0" borderId="0" xfId="0" applyFont="1" applyBorder="1" applyAlignment="1">
      <alignment vertical="top"/>
    </xf>
    <xf numFmtId="0" fontId="40" fillId="0" borderId="0" xfId="0" applyFont="1" applyBorder="1" applyAlignment="1">
      <alignment horizontal="center" vertical="top"/>
    </xf>
    <xf numFmtId="3" fontId="40" fillId="0" borderId="0" xfId="0" applyNumberFormat="1" applyFont="1" applyBorder="1"/>
    <xf numFmtId="0" fontId="19" fillId="0" borderId="0" xfId="0" applyNumberFormat="1" applyFont="1" applyAlignment="1">
      <alignment horizontal="centerContinuous"/>
    </xf>
    <xf numFmtId="0" fontId="27" fillId="0" borderId="0" xfId="0" applyFont="1" applyAlignment="1">
      <alignment horizontal="center"/>
    </xf>
    <xf numFmtId="0" fontId="23" fillId="0" borderId="0" xfId="18" applyFont="1"/>
    <xf numFmtId="0" fontId="24" fillId="0" borderId="0" xfId="18" applyFont="1"/>
    <xf numFmtId="3" fontId="23" fillId="0" borderId="23" xfId="18" applyNumberFormat="1" applyFont="1" applyBorder="1"/>
    <xf numFmtId="3" fontId="23" fillId="0" borderId="30" xfId="18" applyNumberFormat="1" applyFont="1" applyBorder="1"/>
    <xf numFmtId="0" fontId="23" fillId="0" borderId="31" xfId="18" applyFont="1" applyBorder="1" applyAlignment="1">
      <alignment horizontal="left" indent="3"/>
    </xf>
    <xf numFmtId="0" fontId="23" fillId="0" borderId="26" xfId="18" applyFont="1" applyBorder="1" applyAlignment="1">
      <alignment horizontal="left" indent="3"/>
    </xf>
    <xf numFmtId="0" fontId="23" fillId="0" borderId="48" xfId="18" applyFont="1" applyBorder="1" applyAlignment="1">
      <alignment horizontal="center" vertical="top" wrapText="1"/>
    </xf>
    <xf numFmtId="0" fontId="23" fillId="0" borderId="49" xfId="18" applyFont="1" applyBorder="1" applyAlignment="1">
      <alignment horizontal="center" vertical="top" wrapText="1"/>
    </xf>
    <xf numFmtId="0" fontId="27" fillId="0" borderId="0" xfId="18" applyFont="1" applyAlignment="1"/>
    <xf numFmtId="0" fontId="23" fillId="0" borderId="0" xfId="18" applyFont="1" applyAlignment="1"/>
    <xf numFmtId="0" fontId="28" fillId="0" borderId="0" xfId="18" applyFont="1" applyAlignment="1"/>
    <xf numFmtId="0" fontId="30" fillId="0" borderId="0" xfId="18" applyFont="1" applyAlignment="1"/>
    <xf numFmtId="0" fontId="42" fillId="0" borderId="0" xfId="18" applyFont="1" applyAlignment="1"/>
    <xf numFmtId="3" fontId="26" fillId="0" borderId="4" xfId="18" applyNumberFormat="1" applyFont="1" applyBorder="1"/>
    <xf numFmtId="0" fontId="26" fillId="0" borderId="6" xfId="18" applyFont="1" applyBorder="1" applyAlignment="1">
      <alignment horizontal="right"/>
    </xf>
    <xf numFmtId="0" fontId="26" fillId="0" borderId="39" xfId="18" applyFont="1" applyBorder="1" applyAlignment="1">
      <alignment horizontal="right"/>
    </xf>
    <xf numFmtId="0" fontId="23" fillId="0" borderId="54" xfId="18" applyFont="1" applyBorder="1" applyAlignment="1">
      <alignment horizontal="left"/>
    </xf>
    <xf numFmtId="3" fontId="23" fillId="0" borderId="28" xfId="18" applyNumberFormat="1" applyFont="1" applyBorder="1"/>
    <xf numFmtId="3" fontId="23" fillId="0" borderId="16" xfId="18" applyNumberFormat="1" applyFont="1" applyBorder="1"/>
    <xf numFmtId="0" fontId="23" fillId="0" borderId="53" xfId="18" applyFont="1" applyBorder="1" applyAlignment="1">
      <alignment horizontal="center"/>
    </xf>
    <xf numFmtId="0" fontId="23" fillId="0" borderId="29" xfId="18" applyFont="1" applyBorder="1" applyAlignment="1">
      <alignment horizontal="left" indent="3"/>
    </xf>
    <xf numFmtId="0" fontId="27" fillId="0" borderId="0" xfId="18" applyFont="1" applyBorder="1" applyAlignment="1">
      <alignment horizontal="center"/>
    </xf>
    <xf numFmtId="0" fontId="24" fillId="0" borderId="0" xfId="0" applyFont="1" applyAlignment="1"/>
    <xf numFmtId="0" fontId="26" fillId="0" borderId="0" xfId="0" applyFont="1" applyBorder="1" applyAlignment="1">
      <alignment horizontal="center" vertical="center" wrapText="1"/>
    </xf>
    <xf numFmtId="0" fontId="23" fillId="0" borderId="0" xfId="0" applyFont="1" applyBorder="1" applyAlignment="1">
      <alignment horizontal="center" vertical="top" wrapText="1"/>
    </xf>
    <xf numFmtId="3" fontId="23" fillId="0" borderId="20" xfId="0" applyNumberFormat="1" applyFont="1" applyBorder="1"/>
    <xf numFmtId="3" fontId="23" fillId="0" borderId="16" xfId="0" applyNumberFormat="1" applyFont="1" applyBorder="1"/>
    <xf numFmtId="3" fontId="23" fillId="0" borderId="12" xfId="0" applyNumberFormat="1" applyFont="1" applyBorder="1"/>
    <xf numFmtId="0" fontId="26" fillId="0" borderId="0" xfId="0" applyFont="1" applyBorder="1"/>
    <xf numFmtId="0" fontId="26" fillId="0" borderId="0" xfId="0" applyFont="1" applyBorder="1" applyAlignment="1">
      <alignment horizontal="right" indent="1"/>
    </xf>
    <xf numFmtId="0" fontId="24" fillId="0" borderId="0" xfId="0" applyFont="1"/>
    <xf numFmtId="0" fontId="30" fillId="0" borderId="0" xfId="0" applyFont="1" applyAlignment="1">
      <alignment horizontal="center"/>
    </xf>
    <xf numFmtId="0" fontId="28" fillId="0" borderId="0" xfId="0" applyFont="1" applyAlignment="1">
      <alignment horizontal="center"/>
    </xf>
    <xf numFmtId="0" fontId="23" fillId="0" borderId="0" xfId="0" applyFont="1" applyAlignment="1">
      <alignment horizontal="center"/>
    </xf>
    <xf numFmtId="3" fontId="23" fillId="0" borderId="0" xfId="0" applyNumberFormat="1" applyFont="1" applyBorder="1"/>
    <xf numFmtId="0" fontId="29" fillId="0" borderId="0" xfId="2" applyFont="1" applyBorder="1" applyAlignment="1">
      <alignment horizontal="center"/>
    </xf>
    <xf numFmtId="0" fontId="24" fillId="0" borderId="0" xfId="2" applyFont="1" applyBorder="1"/>
    <xf numFmtId="0" fontId="23" fillId="0" borderId="0" xfId="2" applyFont="1" applyBorder="1"/>
    <xf numFmtId="0" fontId="33" fillId="0" borderId="0" xfId="2" applyFont="1" applyBorder="1"/>
    <xf numFmtId="0" fontId="26" fillId="0" borderId="0" xfId="2" applyFont="1" applyBorder="1" applyAlignment="1"/>
    <xf numFmtId="0" fontId="26" fillId="0" borderId="0" xfId="2" applyFont="1" applyBorder="1"/>
    <xf numFmtId="0" fontId="29" fillId="0" borderId="0" xfId="0" applyFont="1" applyBorder="1" applyAlignment="1">
      <alignment horizontal="center"/>
    </xf>
    <xf numFmtId="0" fontId="24" fillId="0" borderId="0" xfId="0" applyFont="1" applyBorder="1"/>
    <xf numFmtId="0" fontId="35" fillId="0" borderId="0" xfId="0" applyFont="1" applyBorder="1"/>
    <xf numFmtId="0" fontId="27" fillId="0" borderId="0" xfId="0" applyFont="1" applyBorder="1"/>
    <xf numFmtId="0" fontId="33" fillId="0" borderId="0" xfId="0" applyFont="1" applyBorder="1"/>
    <xf numFmtId="0" fontId="23" fillId="0" borderId="0" xfId="0" applyFont="1" applyBorder="1"/>
    <xf numFmtId="0" fontId="23" fillId="0" borderId="0" xfId="0" applyFont="1" applyBorder="1" applyAlignment="1">
      <alignment vertical="top"/>
    </xf>
    <xf numFmtId="0" fontId="35" fillId="0" borderId="0" xfId="2" applyFont="1" applyBorder="1"/>
    <xf numFmtId="0" fontId="27" fillId="0" borderId="0" xfId="2" applyFont="1" applyBorder="1" applyAlignment="1">
      <alignment wrapText="1"/>
    </xf>
    <xf numFmtId="0" fontId="27" fillId="0" borderId="0" xfId="2" applyFont="1" applyBorder="1"/>
    <xf numFmtId="0" fontId="23" fillId="0" borderId="44" xfId="18" applyFont="1" applyBorder="1" applyAlignment="1">
      <alignment horizontal="left" indent="3"/>
    </xf>
    <xf numFmtId="0" fontId="23" fillId="0" borderId="67" xfId="18" applyFont="1" applyBorder="1" applyAlignment="1">
      <alignment horizontal="left"/>
    </xf>
    <xf numFmtId="3" fontId="23" fillId="0" borderId="33" xfId="18" applyNumberFormat="1" applyFont="1" applyBorder="1"/>
    <xf numFmtId="3" fontId="23" fillId="0" borderId="43" xfId="18" applyNumberFormat="1" applyFont="1" applyBorder="1"/>
    <xf numFmtId="3" fontId="23" fillId="0" borderId="20" xfId="18" applyNumberFormat="1" applyFont="1" applyBorder="1"/>
    <xf numFmtId="3" fontId="23" fillId="0" borderId="25" xfId="18" applyNumberFormat="1" applyFont="1" applyBorder="1"/>
    <xf numFmtId="0" fontId="23" fillId="0" borderId="26" xfId="18" applyFont="1" applyBorder="1" applyAlignment="1"/>
    <xf numFmtId="0" fontId="26" fillId="0" borderId="79" xfId="18" applyFont="1" applyBorder="1" applyAlignment="1">
      <alignment horizontal="center" vertical="center"/>
    </xf>
    <xf numFmtId="0" fontId="26" fillId="0" borderId="72" xfId="18" applyFont="1" applyBorder="1" applyAlignment="1">
      <alignment horizontal="center" vertical="center" wrapText="1"/>
    </xf>
    <xf numFmtId="0" fontId="23" fillId="0" borderId="78" xfId="18" applyFont="1" applyBorder="1" applyAlignment="1">
      <alignment horizontal="center" vertical="top" wrapText="1"/>
    </xf>
    <xf numFmtId="0" fontId="23" fillId="0" borderId="77" xfId="18" applyFont="1" applyBorder="1" applyAlignment="1">
      <alignment horizontal="center" vertical="top" wrapText="1"/>
    </xf>
    <xf numFmtId="0" fontId="27" fillId="0" borderId="0" xfId="0" applyFont="1" applyAlignment="1">
      <alignment horizontal="center"/>
    </xf>
    <xf numFmtId="0" fontId="32" fillId="0" borderId="23" xfId="0" applyFont="1" applyBorder="1"/>
    <xf numFmtId="0" fontId="32" fillId="0" borderId="30" xfId="0" applyFont="1" applyBorder="1"/>
    <xf numFmtId="0" fontId="24" fillId="0" borderId="0" xfId="32" applyFont="1"/>
    <xf numFmtId="0" fontId="23" fillId="0" borderId="0" xfId="32" applyFont="1"/>
    <xf numFmtId="3" fontId="23" fillId="0" borderId="0" xfId="32" applyNumberFormat="1" applyFont="1"/>
    <xf numFmtId="166" fontId="23" fillId="0" borderId="0" xfId="33" applyNumberFormat="1" applyFont="1"/>
    <xf numFmtId="3" fontId="26" fillId="0" borderId="91" xfId="32" applyNumberFormat="1" applyFont="1" applyBorder="1" applyAlignment="1">
      <alignment horizontal="center" vertical="top" wrapText="1"/>
    </xf>
    <xf numFmtId="3" fontId="26" fillId="0" borderId="4" xfId="32" applyNumberFormat="1" applyFont="1" applyBorder="1" applyAlignment="1">
      <alignment horizontal="center" vertical="top" wrapText="1"/>
    </xf>
    <xf numFmtId="166" fontId="26" fillId="0" borderId="92" xfId="33" applyNumberFormat="1" applyFont="1" applyBorder="1" applyAlignment="1">
      <alignment horizontal="center" vertical="top" wrapText="1"/>
    </xf>
    <xf numFmtId="0" fontId="26" fillId="0" borderId="37" xfId="32" applyFont="1" applyBorder="1"/>
    <xf numFmtId="3" fontId="26" fillId="0" borderId="93" xfId="32" applyNumberFormat="1" applyFont="1" applyBorder="1"/>
    <xf numFmtId="3" fontId="26" fillId="0" borderId="94" xfId="32" applyNumberFormat="1" applyFont="1" applyBorder="1"/>
    <xf numFmtId="3" fontId="26" fillId="0" borderId="95" xfId="32" applyNumberFormat="1" applyFont="1" applyBorder="1"/>
    <xf numFmtId="0" fontId="23" fillId="0" borderId="36" xfId="32" applyFont="1" applyBorder="1" applyAlignment="1">
      <alignment horizontal="left" indent="1"/>
    </xf>
    <xf numFmtId="3" fontId="23" fillId="0" borderId="13" xfId="32" applyNumberFormat="1" applyFont="1" applyBorder="1"/>
    <xf numFmtId="3" fontId="23" fillId="0" borderId="12" xfId="32" applyNumberFormat="1" applyFont="1" applyBorder="1"/>
    <xf numFmtId="3" fontId="23" fillId="0" borderId="7" xfId="32" applyNumberFormat="1" applyFont="1" applyBorder="1"/>
    <xf numFmtId="3" fontId="26" fillId="0" borderId="13" xfId="32" applyNumberFormat="1" applyFont="1" applyBorder="1"/>
    <xf numFmtId="3" fontId="26" fillId="0" borderId="12" xfId="32" applyNumberFormat="1" applyFont="1" applyBorder="1"/>
    <xf numFmtId="0" fontId="23" fillId="0" borderId="18" xfId="32" applyFont="1" applyBorder="1" applyAlignment="1">
      <alignment horizontal="left" indent="1"/>
    </xf>
    <xf numFmtId="3" fontId="26" fillId="0" borderId="17" xfId="32" applyNumberFormat="1" applyFont="1" applyBorder="1"/>
    <xf numFmtId="3" fontId="26" fillId="0" borderId="16" xfId="32" applyNumberFormat="1" applyFont="1" applyBorder="1"/>
    <xf numFmtId="3" fontId="23" fillId="0" borderId="15" xfId="32" applyNumberFormat="1" applyFont="1" applyBorder="1"/>
    <xf numFmtId="0" fontId="26" fillId="0" borderId="36" xfId="32" applyFont="1" applyBorder="1" applyAlignment="1">
      <alignment horizontal="left" indent="1"/>
    </xf>
    <xf numFmtId="3" fontId="26" fillId="0" borderId="21" xfId="32" applyNumberFormat="1" applyFont="1" applyBorder="1"/>
    <xf numFmtId="3" fontId="26" fillId="0" borderId="20" xfId="32" applyNumberFormat="1" applyFont="1" applyBorder="1"/>
    <xf numFmtId="3" fontId="26" fillId="0" borderId="19" xfId="32" applyNumberFormat="1" applyFont="1" applyBorder="1"/>
    <xf numFmtId="0" fontId="26" fillId="0" borderId="36" xfId="32" applyFont="1" applyBorder="1"/>
    <xf numFmtId="3" fontId="26" fillId="0" borderId="34" xfId="32" applyNumberFormat="1" applyFont="1" applyBorder="1"/>
    <xf numFmtId="3" fontId="26" fillId="0" borderId="33" xfId="32" applyNumberFormat="1" applyFont="1" applyBorder="1"/>
    <xf numFmtId="3" fontId="23" fillId="0" borderId="32" xfId="32" applyNumberFormat="1" applyFont="1" applyBorder="1"/>
    <xf numFmtId="0" fontId="26" fillId="0" borderId="18" xfId="32" applyFont="1" applyBorder="1" applyAlignment="1">
      <alignment horizontal="left" indent="1"/>
    </xf>
    <xf numFmtId="3" fontId="26" fillId="0" borderId="31" xfId="32" applyNumberFormat="1" applyFont="1" applyBorder="1"/>
    <xf numFmtId="3" fontId="26" fillId="0" borderId="23" xfId="32" applyNumberFormat="1" applyFont="1" applyBorder="1"/>
    <xf numFmtId="3" fontId="26" fillId="0" borderId="22" xfId="32" applyNumberFormat="1" applyFont="1" applyBorder="1"/>
    <xf numFmtId="3" fontId="26" fillId="0" borderId="30" xfId="32" applyNumberFormat="1" applyFont="1" applyBorder="1"/>
    <xf numFmtId="0" fontId="26" fillId="0" borderId="18" xfId="32" applyFont="1" applyBorder="1"/>
    <xf numFmtId="0" fontId="23" fillId="0" borderId="18" xfId="32" applyFont="1" applyBorder="1" applyAlignment="1">
      <alignment horizontal="left" indent="6"/>
    </xf>
    <xf numFmtId="0" fontId="26" fillId="0" borderId="18" xfId="32" applyFont="1" applyBorder="1" applyAlignment="1">
      <alignment horizontal="left" indent="3"/>
    </xf>
    <xf numFmtId="0" fontId="23" fillId="0" borderId="18" xfId="32" applyFont="1" applyBorder="1" applyAlignment="1">
      <alignment horizontal="left" indent="3"/>
    </xf>
    <xf numFmtId="3" fontId="23" fillId="0" borderId="31" xfId="32" applyNumberFormat="1" applyFont="1" applyBorder="1"/>
    <xf numFmtId="3" fontId="23" fillId="0" borderId="23" xfId="32" applyNumberFormat="1" applyFont="1" applyBorder="1"/>
    <xf numFmtId="3" fontId="23" fillId="0" borderId="30" xfId="32" applyNumberFormat="1" applyFont="1" applyBorder="1"/>
    <xf numFmtId="0" fontId="26" fillId="0" borderId="27" xfId="32" applyFont="1" applyBorder="1" applyAlignment="1">
      <alignment horizontal="left"/>
    </xf>
    <xf numFmtId="3" fontId="26" fillId="0" borderId="26" xfId="32" applyNumberFormat="1" applyFont="1" applyBorder="1"/>
    <xf numFmtId="3" fontId="26" fillId="0" borderId="25" xfId="32" applyNumberFormat="1" applyFont="1" applyBorder="1"/>
    <xf numFmtId="3" fontId="26" fillId="0" borderId="24" xfId="32" applyNumberFormat="1" applyFont="1" applyBorder="1"/>
    <xf numFmtId="0" fontId="23" fillId="0" borderId="18" xfId="32" applyFont="1" applyBorder="1" applyAlignment="1">
      <alignment horizontal="left" indent="4"/>
    </xf>
    <xf numFmtId="3" fontId="23" fillId="0" borderId="24" xfId="32" applyNumberFormat="1" applyFont="1" applyBorder="1"/>
    <xf numFmtId="3" fontId="23" fillId="0" borderId="22" xfId="32" applyNumberFormat="1" applyFont="1" applyBorder="1"/>
    <xf numFmtId="0" fontId="26" fillId="0" borderId="18" xfId="32" applyFont="1" applyBorder="1" applyAlignment="1">
      <alignment horizontal="left"/>
    </xf>
    <xf numFmtId="0" fontId="26" fillId="0" borderId="14" xfId="32" applyFont="1" applyBorder="1" applyAlignment="1">
      <alignment horizontal="left"/>
    </xf>
    <xf numFmtId="3" fontId="26" fillId="0" borderId="7" xfId="32" applyNumberFormat="1" applyFont="1" applyBorder="1"/>
    <xf numFmtId="0" fontId="26" fillId="0" borderId="0" xfId="32" applyFont="1"/>
    <xf numFmtId="0" fontId="23" fillId="0" borderId="9" xfId="32" applyFont="1" applyBorder="1" applyAlignment="1">
      <alignment horizontal="left"/>
    </xf>
    <xf numFmtId="3" fontId="23" fillId="0" borderId="76" xfId="32" applyNumberFormat="1" applyFont="1" applyBorder="1"/>
    <xf numFmtId="3" fontId="23" fillId="0" borderId="3" xfId="32" applyNumberFormat="1" applyFont="1" applyBorder="1"/>
    <xf numFmtId="3" fontId="23" fillId="0" borderId="10" xfId="32" applyNumberFormat="1" applyFont="1" applyBorder="1"/>
    <xf numFmtId="0" fontId="24" fillId="0" borderId="0" xfId="34" applyFont="1" applyAlignment="1"/>
    <xf numFmtId="0" fontId="30" fillId="0" borderId="0" xfId="34" applyFont="1" applyAlignment="1"/>
    <xf numFmtId="0" fontId="23" fillId="0" borderId="0" xfId="34" applyFont="1"/>
    <xf numFmtId="0" fontId="28" fillId="0" borderId="0" xfId="34" applyFont="1" applyAlignment="1"/>
    <xf numFmtId="0" fontId="23" fillId="0" borderId="0" xfId="34" applyFont="1" applyAlignment="1"/>
    <xf numFmtId="0" fontId="27" fillId="0" borderId="0" xfId="34" applyFont="1" applyAlignment="1"/>
    <xf numFmtId="0" fontId="27" fillId="0" borderId="0" xfId="34" applyFont="1" applyBorder="1" applyAlignment="1"/>
    <xf numFmtId="0" fontId="23" fillId="0" borderId="99" xfId="34" applyFont="1" applyBorder="1" applyAlignment="1">
      <alignment horizontal="center" vertical="top" wrapText="1"/>
    </xf>
    <xf numFmtId="0" fontId="23" fillId="0" borderId="100" xfId="34" applyFont="1" applyBorder="1" applyAlignment="1">
      <alignment horizontal="center" vertical="top" wrapText="1"/>
    </xf>
    <xf numFmtId="0" fontId="26" fillId="0" borderId="101" xfId="34" applyFont="1" applyBorder="1" applyAlignment="1">
      <alignment vertical="top"/>
    </xf>
    <xf numFmtId="0" fontId="26" fillId="0" borderId="102" xfId="34" applyFont="1" applyBorder="1" applyAlignment="1">
      <alignment vertical="top" wrapText="1"/>
    </xf>
    <xf numFmtId="0" fontId="23" fillId="0" borderId="103" xfId="34" applyFont="1" applyBorder="1"/>
    <xf numFmtId="0" fontId="23" fillId="0" borderId="104" xfId="34" applyFont="1" applyBorder="1"/>
    <xf numFmtId="0" fontId="23" fillId="0" borderId="24" xfId="34" applyFont="1" applyBorder="1" applyAlignment="1">
      <alignment vertical="top"/>
    </xf>
    <xf numFmtId="0" fontId="23" fillId="0" borderId="54" xfId="34" applyFont="1" applyBorder="1" applyAlignment="1">
      <alignment vertical="top" wrapText="1"/>
    </xf>
    <xf numFmtId="3" fontId="23" fillId="0" borderId="23" xfId="34" applyNumberFormat="1" applyFont="1" applyBorder="1"/>
    <xf numFmtId="3" fontId="23" fillId="0" borderId="23" xfId="35" applyNumberFormat="1" applyFont="1" applyBorder="1"/>
    <xf numFmtId="3" fontId="23" fillId="0" borderId="30" xfId="34" applyNumberFormat="1" applyFont="1" applyBorder="1"/>
    <xf numFmtId="0" fontId="23" fillId="0" borderId="54" xfId="34" applyFont="1" applyBorder="1" applyAlignment="1">
      <alignment vertical="top"/>
    </xf>
    <xf numFmtId="0" fontId="23" fillId="0" borderId="17" xfId="34" applyFont="1" applyBorder="1"/>
    <xf numFmtId="0" fontId="26" fillId="0" borderId="53" xfId="34" applyFont="1" applyBorder="1" applyAlignment="1">
      <alignment horizontal="right" vertical="top"/>
    </xf>
    <xf numFmtId="3" fontId="26" fillId="0" borderId="16" xfId="34" applyNumberFormat="1" applyFont="1" applyBorder="1"/>
    <xf numFmtId="3" fontId="26" fillId="0" borderId="28" xfId="34" applyNumberFormat="1" applyFont="1" applyBorder="1"/>
    <xf numFmtId="0" fontId="26" fillId="0" borderId="53" xfId="34" applyFont="1" applyBorder="1" applyAlignment="1">
      <alignment horizontal="right"/>
    </xf>
    <xf numFmtId="0" fontId="23" fillId="0" borderId="105" xfId="34" applyFont="1" applyBorder="1"/>
    <xf numFmtId="0" fontId="26" fillId="0" borderId="106" xfId="34" applyFont="1" applyBorder="1" applyAlignment="1">
      <alignment horizontal="center"/>
    </xf>
    <xf numFmtId="3" fontId="26" fillId="0" borderId="107" xfId="34" applyNumberFormat="1" applyFont="1" applyBorder="1"/>
    <xf numFmtId="0" fontId="24" fillId="0" borderId="0" xfId="34" applyFont="1"/>
    <xf numFmtId="0" fontId="24" fillId="0" borderId="0" xfId="37" applyFont="1" applyAlignment="1"/>
    <xf numFmtId="0" fontId="3" fillId="0" borderId="0" xfId="36"/>
    <xf numFmtId="0" fontId="24" fillId="0" borderId="0" xfId="36" applyFont="1" applyAlignment="1"/>
    <xf numFmtId="0" fontId="30" fillId="0" borderId="0" xfId="36" applyFont="1" applyAlignment="1"/>
    <xf numFmtId="0" fontId="23" fillId="0" borderId="0" xfId="36" applyFont="1"/>
    <xf numFmtId="0" fontId="28" fillId="0" borderId="0" xfId="36" applyFont="1" applyAlignment="1"/>
    <xf numFmtId="0" fontId="23" fillId="0" borderId="0" xfId="36" applyFont="1" applyAlignment="1"/>
    <xf numFmtId="0" fontId="27" fillId="0" borderId="0" xfId="36" applyFont="1" applyAlignment="1"/>
    <xf numFmtId="0" fontId="27" fillId="0" borderId="2" xfId="36" applyFont="1" applyBorder="1" applyAlignment="1"/>
    <xf numFmtId="0" fontId="26" fillId="0" borderId="89" xfId="36" applyFont="1" applyBorder="1" applyAlignment="1">
      <alignment horizontal="center" vertical="center" wrapText="1"/>
    </xf>
    <xf numFmtId="0" fontId="26" fillId="0" borderId="0" xfId="36" applyFont="1"/>
    <xf numFmtId="0" fontId="23" fillId="0" borderId="99" xfId="36" applyFont="1" applyBorder="1" applyAlignment="1">
      <alignment horizontal="center" vertical="top" wrapText="1"/>
    </xf>
    <xf numFmtId="0" fontId="23" fillId="0" borderId="100" xfId="36" applyFont="1" applyBorder="1" applyAlignment="1">
      <alignment horizontal="center" vertical="top" wrapText="1"/>
    </xf>
    <xf numFmtId="0" fontId="23" fillId="0" borderId="117" xfId="36" applyFont="1" applyBorder="1" applyAlignment="1">
      <alignment horizontal="left" indent="3"/>
    </xf>
    <xf numFmtId="3" fontId="23" fillId="0" borderId="103" xfId="36" applyNumberFormat="1" applyFont="1" applyBorder="1"/>
    <xf numFmtId="3" fontId="23" fillId="0" borderId="104" xfId="36" applyNumberFormat="1" applyFont="1" applyBorder="1"/>
    <xf numFmtId="0" fontId="23" fillId="0" borderId="0" xfId="36" applyFont="1" applyAlignment="1">
      <alignment horizontal="left" indent="2"/>
    </xf>
    <xf numFmtId="0" fontId="23" fillId="0" borderId="31" xfId="36" applyFont="1" applyBorder="1" applyAlignment="1">
      <alignment horizontal="left" indent="3"/>
    </xf>
    <xf numFmtId="3" fontId="23" fillId="0" borderId="23" xfId="36" applyNumberFormat="1" applyFont="1" applyBorder="1"/>
    <xf numFmtId="3" fontId="23" fillId="0" borderId="30" xfId="36" applyNumberFormat="1" applyFont="1" applyBorder="1"/>
    <xf numFmtId="0" fontId="26" fillId="0" borderId="118" xfId="36" applyFont="1" applyBorder="1" applyAlignment="1">
      <alignment horizontal="right"/>
    </xf>
    <xf numFmtId="3" fontId="26" fillId="0" borderId="99" xfId="36" applyNumberFormat="1" applyFont="1" applyBorder="1"/>
    <xf numFmtId="3" fontId="26" fillId="0" borderId="100" xfId="36" applyNumberFormat="1" applyFont="1" applyBorder="1"/>
    <xf numFmtId="0" fontId="23" fillId="0" borderId="26" xfId="36" applyFont="1" applyBorder="1" applyAlignment="1">
      <alignment horizontal="left" indent="3"/>
    </xf>
    <xf numFmtId="3" fontId="23" fillId="0" borderId="20" xfId="36" applyNumberFormat="1" applyFont="1" applyBorder="1"/>
    <xf numFmtId="3" fontId="23" fillId="0" borderId="25" xfId="36" applyNumberFormat="1" applyFont="1" applyBorder="1"/>
    <xf numFmtId="0" fontId="26" fillId="0" borderId="0" xfId="36" applyFont="1" applyAlignment="1"/>
    <xf numFmtId="0" fontId="23" fillId="0" borderId="31" xfId="36" applyFont="1" applyBorder="1" applyAlignment="1">
      <alignment horizontal="left" indent="5"/>
    </xf>
    <xf numFmtId="0" fontId="23" fillId="0" borderId="44" xfId="36" applyFont="1" applyBorder="1" applyAlignment="1">
      <alignment horizontal="left" indent="5"/>
    </xf>
    <xf numFmtId="3" fontId="23" fillId="0" borderId="33" xfId="36" applyNumberFormat="1" applyFont="1" applyBorder="1"/>
    <xf numFmtId="3" fontId="23" fillId="0" borderId="43" xfId="36" applyNumberFormat="1" applyFont="1" applyBorder="1"/>
    <xf numFmtId="0" fontId="23" fillId="0" borderId="119" xfId="36" applyFont="1" applyBorder="1" applyAlignment="1">
      <alignment horizontal="left" indent="3"/>
    </xf>
    <xf numFmtId="3" fontId="23" fillId="0" borderId="107" xfId="36" applyNumberFormat="1" applyFont="1" applyBorder="1"/>
    <xf numFmtId="3" fontId="23" fillId="0" borderId="92" xfId="36" applyNumberFormat="1" applyFont="1" applyBorder="1"/>
    <xf numFmtId="0" fontId="24" fillId="0" borderId="0" xfId="36" applyFont="1"/>
    <xf numFmtId="0" fontId="32" fillId="0" borderId="17" xfId="0" applyFont="1" applyBorder="1" applyAlignment="1">
      <alignment vertical="top"/>
    </xf>
    <xf numFmtId="3" fontId="32" fillId="0" borderId="28" xfId="0" applyNumberFormat="1" applyFont="1" applyBorder="1"/>
    <xf numFmtId="3" fontId="23" fillId="0" borderId="44" xfId="32" applyNumberFormat="1" applyFont="1" applyBorder="1"/>
    <xf numFmtId="3" fontId="26" fillId="0" borderId="47" xfId="32" applyNumberFormat="1" applyFont="1" applyBorder="1"/>
    <xf numFmtId="3" fontId="43" fillId="0" borderId="33" xfId="32" applyNumberFormat="1" applyFont="1" applyBorder="1"/>
    <xf numFmtId="3" fontId="26" fillId="0" borderId="103" xfId="32" applyNumberFormat="1" applyFont="1" applyBorder="1"/>
    <xf numFmtId="3" fontId="23" fillId="0" borderId="28" xfId="32" applyNumberFormat="1" applyFont="1" applyBorder="1"/>
    <xf numFmtId="3" fontId="23" fillId="0" borderId="16" xfId="32" applyNumberFormat="1" applyFont="1" applyBorder="1"/>
    <xf numFmtId="3" fontId="26" fillId="0" borderId="120" xfId="32" applyNumberFormat="1" applyFont="1" applyBorder="1"/>
    <xf numFmtId="3" fontId="26" fillId="0" borderId="118" xfId="32" applyNumberFormat="1" applyFont="1" applyBorder="1"/>
    <xf numFmtId="3" fontId="26" fillId="0" borderId="98" xfId="32" applyNumberFormat="1" applyFont="1" applyBorder="1"/>
    <xf numFmtId="3" fontId="26" fillId="0" borderId="99" xfId="32" applyNumberFormat="1" applyFont="1" applyBorder="1"/>
    <xf numFmtId="3" fontId="26" fillId="0" borderId="77" xfId="32" applyNumberFormat="1" applyFont="1" applyBorder="1"/>
    <xf numFmtId="3" fontId="26" fillId="0" borderId="100" xfId="32" applyNumberFormat="1" applyFont="1" applyBorder="1"/>
    <xf numFmtId="3" fontId="46" fillId="0" borderId="0" xfId="0" applyNumberFormat="1" applyFont="1" applyAlignment="1"/>
    <xf numFmtId="0" fontId="14" fillId="0" borderId="0" xfId="0" applyNumberFormat="1" applyFont="1" applyAlignment="1"/>
    <xf numFmtId="0" fontId="8" fillId="0" borderId="0" xfId="0" applyFont="1"/>
    <xf numFmtId="0" fontId="20" fillId="0" borderId="0" xfId="0" applyNumberFormat="1" applyFont="1" applyAlignment="1">
      <alignment horizontal="centerContinuous"/>
    </xf>
    <xf numFmtId="0" fontId="13" fillId="0" borderId="0" xfId="0" applyFont="1" applyAlignment="1">
      <alignment horizontal="centerContinuous"/>
    </xf>
    <xf numFmtId="0" fontId="21" fillId="0" borderId="0" xfId="0" applyNumberFormat="1" applyFont="1" applyAlignment="1">
      <alignment horizontal="centerContinuous"/>
    </xf>
    <xf numFmtId="0" fontId="10" fillId="0" borderId="0" xfId="0" applyNumberFormat="1" applyFont="1" applyAlignment="1">
      <alignment horizontal="center"/>
    </xf>
    <xf numFmtId="0" fontId="47" fillId="0" borderId="0" xfId="0" applyNumberFormat="1" applyFont="1" applyAlignment="1">
      <alignment horizontal="right"/>
    </xf>
    <xf numFmtId="0" fontId="13" fillId="0" borderId="0" xfId="0" applyNumberFormat="1" applyFont="1" applyAlignment="1">
      <alignment horizontal="center" vertical="center"/>
    </xf>
    <xf numFmtId="3" fontId="13" fillId="0" borderId="0" xfId="0" applyNumberFormat="1" applyFont="1" applyAlignment="1">
      <alignment horizontal="center"/>
    </xf>
    <xf numFmtId="0" fontId="13" fillId="0" borderId="0" xfId="0" applyNumberFormat="1" applyFont="1" applyBorder="1" applyAlignment="1">
      <alignment horizontal="center"/>
    </xf>
    <xf numFmtId="0" fontId="20" fillId="0" borderId="0" xfId="0" applyNumberFormat="1" applyFont="1" applyAlignment="1" applyProtection="1">
      <alignment horizontal="centerContinuous" vertical="center"/>
      <protection locked="0"/>
    </xf>
    <xf numFmtId="0" fontId="18" fillId="0" borderId="0" xfId="0" applyNumberFormat="1" applyFont="1" applyAlignment="1" applyProtection="1">
      <alignment horizontal="left" vertical="center" indent="2"/>
      <protection locked="0"/>
    </xf>
    <xf numFmtId="0" fontId="48" fillId="0" borderId="0" xfId="0" applyNumberFormat="1" applyFont="1" applyAlignment="1">
      <alignment horizontal="right"/>
    </xf>
    <xf numFmtId="0" fontId="48" fillId="0" borderId="0" xfId="0" applyNumberFormat="1" applyFont="1" applyAlignment="1">
      <alignment horizontal="center"/>
    </xf>
    <xf numFmtId="0" fontId="10" fillId="0" borderId="0" xfId="0" applyNumberFormat="1" applyFont="1" applyAlignment="1" applyProtection="1">
      <alignment horizontal="left" vertical="center" indent="2"/>
      <protection locked="0"/>
    </xf>
    <xf numFmtId="0" fontId="47" fillId="0" borderId="0" xfId="0" applyNumberFormat="1" applyFont="1" applyBorder="1" applyAlignment="1"/>
    <xf numFmtId="0" fontId="12" fillId="0" borderId="0" xfId="0" applyNumberFormat="1" applyFont="1" applyAlignment="1">
      <alignment horizontal="center"/>
    </xf>
    <xf numFmtId="0" fontId="21" fillId="0" borderId="0" xfId="0" applyNumberFormat="1" applyFont="1" applyAlignment="1">
      <alignment horizontal="center" vertical="center"/>
    </xf>
    <xf numFmtId="37" fontId="20" fillId="0" borderId="0" xfId="0" applyNumberFormat="1" applyFont="1" applyAlignment="1"/>
    <xf numFmtId="3" fontId="20" fillId="0" borderId="0" xfId="0" applyNumberFormat="1" applyFont="1" applyAlignment="1">
      <alignment horizontal="center" vertical="center"/>
    </xf>
    <xf numFmtId="0" fontId="20" fillId="0" borderId="0" xfId="0" applyNumberFormat="1" applyFont="1" applyAlignment="1">
      <alignment horizontal="centerContinuous" vertical="center"/>
    </xf>
    <xf numFmtId="3" fontId="20" fillId="0" borderId="0" xfId="0" applyNumberFormat="1" applyFont="1" applyAlignment="1"/>
    <xf numFmtId="3" fontId="20" fillId="0" borderId="0" xfId="0" applyNumberFormat="1" applyFont="1" applyAlignment="1">
      <alignment horizontal="right"/>
    </xf>
    <xf numFmtId="164" fontId="26" fillId="0" borderId="4" xfId="18" applyNumberFormat="1" applyFont="1" applyBorder="1"/>
    <xf numFmtId="164" fontId="26" fillId="0" borderId="107" xfId="34" applyNumberFormat="1" applyFont="1" applyBorder="1"/>
    <xf numFmtId="164" fontId="26" fillId="0" borderId="92" xfId="34" applyNumberFormat="1" applyFont="1" applyBorder="1"/>
    <xf numFmtId="164" fontId="23" fillId="0" borderId="62" xfId="2" applyNumberFormat="1" applyFont="1" applyBorder="1"/>
    <xf numFmtId="164" fontId="23" fillId="0" borderId="61" xfId="2" applyNumberFormat="1" applyFont="1" applyBorder="1"/>
    <xf numFmtId="0" fontId="18" fillId="0" borderId="0" xfId="0" applyNumberFormat="1" applyFont="1" applyAlignment="1">
      <alignment horizontal="center"/>
    </xf>
    <xf numFmtId="0" fontId="13" fillId="0" borderId="121" xfId="0" applyNumberFormat="1" applyFont="1" applyBorder="1" applyAlignment="1">
      <alignment horizontal="centerContinuous"/>
    </xf>
    <xf numFmtId="14" fontId="21" fillId="0" borderId="0" xfId="0" applyNumberFormat="1" applyFont="1" applyAlignment="1">
      <alignment horizontal="center"/>
    </xf>
    <xf numFmtId="0" fontId="13" fillId="0" borderId="121" xfId="0" applyNumberFormat="1" applyFont="1" applyFill="1" applyBorder="1" applyAlignment="1">
      <alignment horizontal="center"/>
    </xf>
    <xf numFmtId="37" fontId="13" fillId="0" borderId="5" xfId="0" applyNumberFormat="1" applyFont="1" applyBorder="1" applyAlignment="1"/>
    <xf numFmtId="0" fontId="26" fillId="0" borderId="0" xfId="36" applyFont="1" applyAlignment="1">
      <alignment horizontal="left" wrapText="1"/>
    </xf>
    <xf numFmtId="0" fontId="27" fillId="0" borderId="122" xfId="36" applyFont="1" applyBorder="1" applyAlignment="1"/>
    <xf numFmtId="0" fontId="32" fillId="0" borderId="68" xfId="0" applyFont="1" applyBorder="1" applyAlignment="1">
      <alignment horizontal="left" vertical="top" wrapText="1"/>
    </xf>
    <xf numFmtId="0" fontId="32" fillId="0" borderId="69" xfId="0" applyFont="1" applyBorder="1" applyAlignment="1">
      <alignment horizontal="left" vertical="top" wrapText="1"/>
    </xf>
    <xf numFmtId="3" fontId="26" fillId="0" borderId="101" xfId="32" applyNumberFormat="1" applyFont="1" applyBorder="1"/>
    <xf numFmtId="3" fontId="26" fillId="0" borderId="123" xfId="32" applyNumberFormat="1" applyFont="1" applyBorder="1"/>
    <xf numFmtId="3" fontId="23" fillId="0" borderId="23" xfId="2" applyNumberFormat="1" applyFont="1" applyBorder="1" applyAlignment="1">
      <alignment horizontal="right"/>
    </xf>
    <xf numFmtId="3" fontId="23" fillId="0" borderId="22" xfId="32" applyNumberFormat="1" applyFont="1" applyBorder="1" applyAlignment="1">
      <alignment horizontal="right"/>
    </xf>
    <xf numFmtId="3" fontId="23" fillId="0" borderId="17" xfId="32" applyNumberFormat="1" applyFont="1" applyBorder="1"/>
    <xf numFmtId="3" fontId="23" fillId="0" borderId="25" xfId="18" applyNumberFormat="1" applyFont="1" applyBorder="1" applyAlignment="1">
      <alignment horizontal="right"/>
    </xf>
    <xf numFmtId="164" fontId="26" fillId="0" borderId="38" xfId="18" applyNumberFormat="1" applyFont="1" applyBorder="1" applyAlignment="1">
      <alignment horizontal="right"/>
    </xf>
    <xf numFmtId="3" fontId="23" fillId="0" borderId="23" xfId="34" applyNumberFormat="1" applyFont="1" applyBorder="1" applyAlignment="1">
      <alignment horizontal="right"/>
    </xf>
    <xf numFmtId="3" fontId="26" fillId="0" borderId="16" xfId="34" applyNumberFormat="1" applyFont="1" applyBorder="1" applyAlignment="1">
      <alignment horizontal="right"/>
    </xf>
    <xf numFmtId="164" fontId="26" fillId="0" borderId="107" xfId="34" applyNumberFormat="1" applyFont="1" applyBorder="1" applyAlignment="1">
      <alignment horizontal="right"/>
    </xf>
    <xf numFmtId="3" fontId="26" fillId="0" borderId="49" xfId="2" applyNumberFormat="1" applyFont="1" applyBorder="1" applyAlignment="1">
      <alignment horizontal="right"/>
    </xf>
    <xf numFmtId="3" fontId="23" fillId="0" borderId="16" xfId="2" applyNumberFormat="1" applyFont="1" applyBorder="1" applyAlignment="1">
      <alignment horizontal="right"/>
    </xf>
    <xf numFmtId="0" fontId="23" fillId="0" borderId="0" xfId="39" applyFont="1"/>
    <xf numFmtId="0" fontId="24" fillId="0" borderId="0" xfId="39" applyFont="1"/>
    <xf numFmtId="0" fontId="24" fillId="0" borderId="0" xfId="39" applyFont="1" applyAlignment="1"/>
    <xf numFmtId="0" fontId="23" fillId="0" borderId="0" xfId="39" applyFont="1" applyAlignment="1">
      <alignment wrapText="1"/>
    </xf>
    <xf numFmtId="0" fontId="26" fillId="0" borderId="0" xfId="39" applyFont="1"/>
    <xf numFmtId="0" fontId="23" fillId="0" borderId="0" xfId="39" applyFont="1" applyAlignment="1">
      <alignment horizontal="center" wrapText="1"/>
    </xf>
    <xf numFmtId="0" fontId="23" fillId="0" borderId="119" xfId="39" applyFont="1" applyBorder="1" applyAlignment="1">
      <alignment horizontal="left" indent="3"/>
    </xf>
    <xf numFmtId="3" fontId="23" fillId="0" borderId="43" xfId="39" applyNumberFormat="1" applyFont="1" applyBorder="1"/>
    <xf numFmtId="3" fontId="23" fillId="0" borderId="33" xfId="39" applyNumberFormat="1" applyFont="1" applyBorder="1"/>
    <xf numFmtId="0" fontId="23" fillId="0" borderId="44" xfId="39" applyFont="1" applyBorder="1" applyAlignment="1">
      <alignment horizontal="left" indent="5"/>
    </xf>
    <xf numFmtId="3" fontId="23" fillId="0" borderId="30" xfId="39" applyNumberFormat="1" applyFont="1" applyBorder="1"/>
    <xf numFmtId="3" fontId="23" fillId="0" borderId="23" xfId="39" applyNumberFormat="1" applyFont="1" applyBorder="1"/>
    <xf numFmtId="0" fontId="23" fillId="0" borderId="31" xfId="39" applyFont="1" applyBorder="1" applyAlignment="1">
      <alignment horizontal="left" indent="5"/>
    </xf>
    <xf numFmtId="0" fontId="23" fillId="0" borderId="31" xfId="39" applyFont="1" applyBorder="1" applyAlignment="1">
      <alignment horizontal="left" indent="3"/>
    </xf>
    <xf numFmtId="3" fontId="23" fillId="0" borderId="25" xfId="39" applyNumberFormat="1" applyFont="1" applyBorder="1"/>
    <xf numFmtId="3" fontId="23" fillId="0" borderId="20" xfId="39" applyNumberFormat="1" applyFont="1" applyBorder="1"/>
    <xf numFmtId="0" fontId="23" fillId="0" borderId="26" xfId="39" applyFont="1" applyBorder="1" applyAlignment="1">
      <alignment horizontal="left" indent="3"/>
    </xf>
    <xf numFmtId="3" fontId="23" fillId="0" borderId="28" xfId="39" applyNumberFormat="1" applyFont="1" applyBorder="1"/>
    <xf numFmtId="3" fontId="23" fillId="0" borderId="16" xfId="39" applyNumberFormat="1" applyFont="1" applyBorder="1"/>
    <xf numFmtId="0" fontId="23" fillId="0" borderId="124" xfId="39" applyFont="1" applyBorder="1" applyAlignment="1">
      <alignment horizontal="left" indent="1"/>
    </xf>
    <xf numFmtId="3" fontId="26" fillId="0" borderId="100" xfId="39" applyNumberFormat="1" applyFont="1" applyBorder="1"/>
    <xf numFmtId="3" fontId="26" fillId="0" borderId="99" xfId="39" applyNumberFormat="1" applyFont="1" applyBorder="1"/>
    <xf numFmtId="3" fontId="23" fillId="0" borderId="125" xfId="39" applyNumberFormat="1" applyFont="1" applyBorder="1"/>
    <xf numFmtId="0" fontId="23" fillId="0" borderId="117" xfId="39" applyFont="1" applyBorder="1" applyAlignment="1">
      <alignment horizontal="left" indent="3"/>
    </xf>
    <xf numFmtId="0" fontId="23" fillId="0" borderId="100" xfId="39" applyFont="1" applyBorder="1" applyAlignment="1">
      <alignment horizontal="center" vertical="top" wrapText="1"/>
    </xf>
    <xf numFmtId="0" fontId="23" fillId="0" borderId="99" xfId="39" applyFont="1" applyBorder="1" applyAlignment="1">
      <alignment horizontal="center" vertical="top" wrapText="1"/>
    </xf>
    <xf numFmtId="0" fontId="27" fillId="0" borderId="0" xfId="39" applyFont="1" applyAlignment="1"/>
    <xf numFmtId="0" fontId="27" fillId="0" borderId="122" xfId="39" applyFont="1" applyBorder="1" applyAlignment="1"/>
    <xf numFmtId="0" fontId="23" fillId="0" borderId="0" xfId="39" applyFont="1" applyAlignment="1"/>
    <xf numFmtId="0" fontId="28" fillId="0" borderId="0" xfId="39" applyFont="1" applyAlignment="1"/>
    <xf numFmtId="0" fontId="30" fillId="0" borderId="0" xfId="39" applyFont="1" applyAlignment="1"/>
    <xf numFmtId="3" fontId="23" fillId="0" borderId="12" xfId="0" applyNumberFormat="1" applyFont="1" applyBorder="1" applyAlignment="1">
      <alignment horizontal="right"/>
    </xf>
    <xf numFmtId="3" fontId="23" fillId="0" borderId="20" xfId="0" applyNumberFormat="1" applyFont="1" applyBorder="1" applyAlignment="1">
      <alignment horizontal="right"/>
    </xf>
    <xf numFmtId="0" fontId="10" fillId="0" borderId="0" xfId="36" applyFont="1"/>
    <xf numFmtId="0" fontId="11" fillId="0" borderId="0" xfId="36" applyFont="1"/>
    <xf numFmtId="0" fontId="10" fillId="0" borderId="0" xfId="36" applyNumberFormat="1" applyFont="1" applyAlignment="1">
      <alignment horizontal="centerContinuous"/>
    </xf>
    <xf numFmtId="0" fontId="11" fillId="0" borderId="0" xfId="36" applyNumberFormat="1" applyFont="1" applyAlignment="1">
      <alignment horizontal="centerContinuous"/>
    </xf>
    <xf numFmtId="0" fontId="11" fillId="0" borderId="0" xfId="36" applyNumberFormat="1" applyFont="1" applyAlignment="1">
      <alignment horizontal="center"/>
    </xf>
    <xf numFmtId="0" fontId="11" fillId="0" borderId="82" xfId="36" applyNumberFormat="1" applyFont="1" applyBorder="1" applyAlignment="1"/>
    <xf numFmtId="0" fontId="10" fillId="0" borderId="82" xfId="36" applyNumberFormat="1" applyFont="1" applyBorder="1" applyAlignment="1">
      <alignment horizontal="center"/>
    </xf>
    <xf numFmtId="0" fontId="10" fillId="0" borderId="86" xfId="36" applyNumberFormat="1" applyFont="1" applyBorder="1" applyAlignment="1">
      <alignment horizontal="center"/>
    </xf>
    <xf numFmtId="0" fontId="10" fillId="0" borderId="110" xfId="36" applyNumberFormat="1" applyFont="1" applyFill="1" applyBorder="1" applyAlignment="1"/>
    <xf numFmtId="0" fontId="10" fillId="0" borderId="85" xfId="36" applyNumberFormat="1" applyFont="1" applyFill="1" applyBorder="1" applyAlignment="1"/>
    <xf numFmtId="3" fontId="37" fillId="0" borderId="84" xfId="38" applyNumberFormat="1" applyFont="1" applyBorder="1"/>
    <xf numFmtId="0" fontId="10" fillId="0" borderId="81" xfId="36" applyNumberFormat="1" applyFont="1" applyFill="1" applyBorder="1" applyAlignment="1"/>
    <xf numFmtId="0" fontId="11" fillId="0" borderId="81" xfId="36" applyNumberFormat="1" applyFont="1" applyFill="1" applyBorder="1" applyAlignment="1"/>
    <xf numFmtId="3" fontId="28" fillId="0" borderId="80" xfId="38" applyNumberFormat="1" applyFont="1" applyBorder="1"/>
    <xf numFmtId="0" fontId="28" fillId="0" borderId="80" xfId="38" applyNumberFormat="1" applyFont="1" applyBorder="1"/>
    <xf numFmtId="0" fontId="10" fillId="0" borderId="81" xfId="36" applyNumberFormat="1" applyFont="1" applyBorder="1" applyAlignment="1"/>
    <xf numFmtId="0" fontId="11" fillId="0" borderId="81" xfId="36" applyNumberFormat="1" applyFont="1" applyBorder="1" applyAlignment="1"/>
    <xf numFmtId="0" fontId="28" fillId="0" borderId="87" xfId="38" applyNumberFormat="1" applyFont="1" applyBorder="1"/>
    <xf numFmtId="0" fontId="11" fillId="0" borderId="80" xfId="36" applyNumberFormat="1" applyFont="1" applyBorder="1" applyAlignment="1"/>
    <xf numFmtId="0" fontId="11" fillId="0" borderId="109" xfId="36" applyNumberFormat="1" applyFont="1" applyBorder="1" applyAlignment="1"/>
    <xf numFmtId="0" fontId="11" fillId="0" borderId="108" xfId="36" applyNumberFormat="1" applyFont="1" applyBorder="1" applyAlignment="1"/>
    <xf numFmtId="1" fontId="11" fillId="0" borderId="81" xfId="36" applyNumberFormat="1" applyFont="1" applyBorder="1" applyAlignment="1"/>
    <xf numFmtId="0" fontId="10" fillId="2" borderId="85" xfId="36" applyNumberFormat="1" applyFont="1" applyFill="1" applyBorder="1" applyAlignment="1"/>
    <xf numFmtId="3" fontId="10" fillId="2" borderId="85" xfId="36" applyNumberFormat="1" applyFont="1" applyFill="1" applyBorder="1" applyAlignment="1"/>
    <xf numFmtId="0" fontId="11" fillId="0" borderId="86" xfId="36" applyNumberFormat="1" applyFont="1" applyBorder="1" applyAlignment="1"/>
    <xf numFmtId="0" fontId="50" fillId="0" borderId="80" xfId="36" applyNumberFormat="1" applyFont="1" applyBorder="1" applyAlignment="1"/>
    <xf numFmtId="0" fontId="10" fillId="0" borderId="111" xfId="36" applyNumberFormat="1" applyFont="1" applyBorder="1" applyAlignment="1"/>
    <xf numFmtId="0" fontId="11" fillId="0" borderId="111" xfId="36" applyNumberFormat="1" applyFont="1" applyBorder="1" applyAlignment="1"/>
    <xf numFmtId="0" fontId="11" fillId="0" borderId="13" xfId="36" applyNumberFormat="1" applyFont="1" applyBorder="1" applyAlignment="1"/>
    <xf numFmtId="3" fontId="28" fillId="0" borderId="80" xfId="38" applyNumberFormat="1" applyFont="1" applyBorder="1" applyAlignment="1">
      <alignment horizontal="right"/>
    </xf>
    <xf numFmtId="3" fontId="11" fillId="0" borderId="112" xfId="36" applyNumberFormat="1" applyFont="1" applyBorder="1" applyAlignment="1"/>
    <xf numFmtId="0" fontId="10" fillId="0" borderId="113" xfId="36" applyNumberFormat="1" applyFont="1" applyFill="1" applyBorder="1" applyAlignment="1"/>
    <xf numFmtId="3" fontId="10" fillId="0" borderId="113" xfId="36" applyNumberFormat="1" applyFont="1" applyBorder="1" applyAlignment="1"/>
    <xf numFmtId="3" fontId="10" fillId="0" borderId="83" xfId="36" applyNumberFormat="1" applyFont="1" applyBorder="1" applyAlignment="1"/>
    <xf numFmtId="164" fontId="10" fillId="0" borderId="114" xfId="38" applyNumberFormat="1" applyFont="1" applyBorder="1" applyAlignment="1"/>
    <xf numFmtId="0" fontId="50" fillId="0" borderId="81" xfId="36" applyNumberFormat="1" applyFont="1" applyBorder="1" applyAlignment="1"/>
    <xf numFmtId="0" fontId="32" fillId="0" borderId="126" xfId="0" applyFont="1" applyBorder="1" applyAlignment="1">
      <alignment vertical="top"/>
    </xf>
    <xf numFmtId="3" fontId="40" fillId="0" borderId="129" xfId="0" applyNumberFormat="1" applyFont="1" applyBorder="1"/>
    <xf numFmtId="164" fontId="40" fillId="0" borderId="130" xfId="0" applyNumberFormat="1" applyFont="1" applyBorder="1"/>
    <xf numFmtId="0" fontId="26" fillId="0" borderId="126" xfId="2" applyFont="1" applyBorder="1" applyAlignment="1">
      <alignment horizontal="center"/>
    </xf>
    <xf numFmtId="3" fontId="26" fillId="0" borderId="129" xfId="2" applyNumberFormat="1" applyFont="1" applyBorder="1"/>
    <xf numFmtId="3" fontId="26" fillId="0" borderId="130" xfId="2" applyNumberFormat="1" applyFont="1" applyBorder="1"/>
    <xf numFmtId="0" fontId="16" fillId="0" borderId="0" xfId="32" applyFont="1" applyFill="1" applyBorder="1" applyAlignment="1">
      <alignment horizontal="left" vertical="top"/>
    </xf>
    <xf numFmtId="0" fontId="23" fillId="0" borderId="0" xfId="32" applyFont="1" applyFill="1" applyBorder="1"/>
    <xf numFmtId="0" fontId="16" fillId="0" borderId="0" xfId="32" applyFont="1" applyFill="1" applyBorder="1"/>
    <xf numFmtId="0" fontId="25" fillId="0" borderId="0" xfId="32" applyFont="1" applyFill="1" applyBorder="1"/>
    <xf numFmtId="0" fontId="29" fillId="0" borderId="0" xfId="32" applyFont="1" applyFill="1" applyBorder="1" applyAlignment="1">
      <alignment horizontal="center"/>
    </xf>
    <xf numFmtId="0" fontId="24" fillId="0" borderId="0" xfId="32" applyFont="1" applyFill="1" applyBorder="1"/>
    <xf numFmtId="0" fontId="29" fillId="0" borderId="0" xfId="34" applyFont="1" applyBorder="1" applyAlignment="1">
      <alignment horizontal="center"/>
    </xf>
    <xf numFmtId="0" fontId="24" fillId="0" borderId="0" xfId="34" applyFont="1" applyBorder="1"/>
    <xf numFmtId="0" fontId="33" fillId="0" borderId="0" xfId="34" applyFont="1" applyBorder="1"/>
    <xf numFmtId="0" fontId="23" fillId="0" borderId="0" xfId="34" applyFont="1" applyBorder="1"/>
    <xf numFmtId="0" fontId="26" fillId="0" borderId="0" xfId="34" applyFont="1" applyBorder="1"/>
    <xf numFmtId="0" fontId="30" fillId="0" borderId="0" xfId="39" applyFont="1" applyBorder="1" applyAlignment="1"/>
    <xf numFmtId="0" fontId="29" fillId="0" borderId="0" xfId="39" applyFont="1" applyBorder="1" applyAlignment="1">
      <alignment horizontal="center"/>
    </xf>
    <xf numFmtId="0" fontId="28" fillId="0" borderId="0" xfId="39" applyFont="1" applyBorder="1" applyAlignment="1"/>
    <xf numFmtId="0" fontId="24" fillId="0" borderId="0" xfId="39" applyFont="1" applyBorder="1"/>
    <xf numFmtId="0" fontId="23" fillId="0" borderId="0" xfId="39" applyFont="1" applyBorder="1" applyAlignment="1"/>
    <xf numFmtId="0" fontId="27" fillId="0" borderId="0" xfId="39" applyFont="1" applyBorder="1" applyAlignment="1"/>
    <xf numFmtId="0" fontId="33" fillId="0" borderId="0" xfId="39" applyFont="1" applyBorder="1"/>
    <xf numFmtId="0" fontId="26" fillId="0" borderId="0" xfId="39" applyFont="1" applyBorder="1"/>
    <xf numFmtId="0" fontId="23" fillId="0" borderId="0" xfId="39" applyFont="1" applyBorder="1"/>
    <xf numFmtId="0" fontId="23" fillId="0" borderId="0" xfId="39" applyFont="1" applyBorder="1" applyAlignment="1">
      <alignment horizontal="left" indent="2"/>
    </xf>
    <xf numFmtId="0" fontId="26" fillId="0" borderId="0" xfId="39" applyFont="1" applyBorder="1" applyAlignment="1"/>
    <xf numFmtId="3" fontId="13" fillId="0" borderId="0" xfId="0" applyNumberFormat="1" applyFont="1" applyBorder="1" applyAlignment="1">
      <alignment horizontal="center" vertical="center"/>
    </xf>
    <xf numFmtId="0" fontId="13" fillId="0" borderId="0" xfId="0" applyNumberFormat="1" applyFont="1" applyBorder="1" applyAlignment="1">
      <alignment horizontal="centerContinuous" vertical="center"/>
    </xf>
    <xf numFmtId="3" fontId="13" fillId="0" borderId="0" xfId="0" applyNumberFormat="1" applyFont="1" applyBorder="1" applyAlignment="1">
      <alignment horizontal="centerContinuous" vertical="center"/>
    </xf>
    <xf numFmtId="3" fontId="13" fillId="0" borderId="0" xfId="0" applyNumberFormat="1" applyFont="1" applyBorder="1" applyAlignment="1"/>
    <xf numFmtId="3" fontId="13" fillId="0" borderId="0" xfId="0" applyNumberFormat="1" applyFont="1" applyBorder="1" applyAlignment="1">
      <alignment horizontal="right"/>
    </xf>
    <xf numFmtId="165" fontId="17" fillId="0" borderId="0" xfId="0" applyNumberFormat="1" applyFont="1" applyBorder="1"/>
    <xf numFmtId="0" fontId="9" fillId="0" borderId="0" xfId="0" applyFont="1" applyBorder="1"/>
    <xf numFmtId="0" fontId="19" fillId="0" borderId="0" xfId="0" applyNumberFormat="1" applyFont="1" applyBorder="1" applyAlignment="1"/>
    <xf numFmtId="0" fontId="10" fillId="0" borderId="0" xfId="0" applyNumberFormat="1" applyFont="1" applyBorder="1" applyAlignment="1" applyProtection="1">
      <alignment horizontal="left" vertical="center" indent="2"/>
      <protection locked="0"/>
    </xf>
    <xf numFmtId="0" fontId="11" fillId="0" borderId="0" xfId="0" applyNumberFormat="1" applyFont="1" applyBorder="1" applyAlignment="1">
      <alignment horizontal="centerContinuous"/>
    </xf>
    <xf numFmtId="0" fontId="10" fillId="0" borderId="0" xfId="0" applyNumberFormat="1" applyFont="1" applyBorder="1" applyAlignment="1">
      <alignment horizontal="center"/>
    </xf>
    <xf numFmtId="0" fontId="11" fillId="0" borderId="0" xfId="0" applyNumberFormat="1" applyFont="1" applyBorder="1" applyAlignment="1">
      <alignment horizontal="center"/>
    </xf>
    <xf numFmtId="0" fontId="47" fillId="0" borderId="0" xfId="0" applyNumberFormat="1" applyFont="1" applyBorder="1" applyAlignment="1">
      <alignment horizontal="right"/>
    </xf>
    <xf numFmtId="0" fontId="12" fillId="0" borderId="0" xfId="0" applyNumberFormat="1" applyFont="1" applyBorder="1" applyAlignment="1">
      <alignment horizontal="center"/>
    </xf>
    <xf numFmtId="0" fontId="15" fillId="0" borderId="0" xfId="0" applyNumberFormat="1" applyFont="1" applyBorder="1" applyAlignment="1"/>
    <xf numFmtId="0" fontId="13" fillId="0" borderId="0" xfId="0" applyNumberFormat="1" applyFont="1" applyBorder="1" applyAlignment="1">
      <alignment horizontal="center" vertical="center"/>
    </xf>
    <xf numFmtId="0" fontId="21" fillId="0" borderId="0" xfId="0" applyNumberFormat="1" applyFont="1" applyBorder="1" applyAlignment="1">
      <alignment horizontal="center"/>
    </xf>
    <xf numFmtId="168" fontId="21" fillId="0" borderId="0" xfId="0" applyNumberFormat="1" applyFont="1" applyBorder="1" applyAlignment="1">
      <alignment horizontal="center"/>
    </xf>
    <xf numFmtId="0" fontId="21" fillId="0" borderId="0" xfId="0" applyNumberFormat="1" applyFont="1" applyBorder="1" applyAlignment="1">
      <alignment horizontal="center" vertical="center"/>
    </xf>
    <xf numFmtId="164" fontId="13" fillId="0" borderId="0" xfId="0" applyNumberFormat="1" applyFont="1" applyBorder="1" applyAlignment="1"/>
    <xf numFmtId="164" fontId="13" fillId="0" borderId="0" xfId="0" applyNumberFormat="1" applyFont="1" applyBorder="1" applyAlignment="1">
      <alignment horizontal="center" vertical="center"/>
    </xf>
    <xf numFmtId="3" fontId="13" fillId="0" borderId="0" xfId="0" applyNumberFormat="1" applyFont="1" applyBorder="1" applyAlignment="1">
      <alignment horizontal="center"/>
    </xf>
    <xf numFmtId="0" fontId="20" fillId="0" borderId="0" xfId="0" applyNumberFormat="1" applyFont="1" applyBorder="1" applyAlignment="1"/>
    <xf numFmtId="37" fontId="20" fillId="0" borderId="0" xfId="0" applyNumberFormat="1" applyFont="1" applyBorder="1" applyAlignment="1"/>
    <xf numFmtId="3" fontId="20" fillId="0" borderId="0" xfId="0" applyNumberFormat="1" applyFont="1" applyBorder="1" applyAlignment="1">
      <alignment horizontal="center" vertical="center"/>
    </xf>
    <xf numFmtId="0" fontId="20" fillId="0" borderId="0" xfId="0" applyNumberFormat="1" applyFont="1" applyBorder="1" applyAlignment="1">
      <alignment horizontal="centerContinuous" vertical="center"/>
    </xf>
    <xf numFmtId="3" fontId="20" fillId="0" borderId="0" xfId="0" applyNumberFormat="1" applyFont="1" applyBorder="1" applyAlignment="1"/>
    <xf numFmtId="3" fontId="20" fillId="0" borderId="0" xfId="0" applyNumberFormat="1" applyFont="1" applyBorder="1" applyAlignment="1">
      <alignment horizontal="right"/>
    </xf>
    <xf numFmtId="37" fontId="13" fillId="0" borderId="0" xfId="0" applyNumberFormat="1" applyFont="1" applyBorder="1" applyAlignment="1">
      <alignment horizontal="center" vertical="center"/>
    </xf>
    <xf numFmtId="5" fontId="13" fillId="0" borderId="0" xfId="0" applyNumberFormat="1" applyFont="1" applyBorder="1" applyAlignment="1"/>
    <xf numFmtId="0" fontId="13" fillId="0" borderId="0" xfId="0" applyFont="1" applyBorder="1"/>
    <xf numFmtId="167" fontId="13" fillId="0" borderId="0" xfId="0" applyNumberFormat="1" applyFont="1" applyBorder="1" applyAlignment="1"/>
    <xf numFmtId="37" fontId="20" fillId="0" borderId="0" xfId="0" applyNumberFormat="1" applyFont="1" applyBorder="1" applyAlignment="1">
      <alignment horizontal="center" vertical="center"/>
    </xf>
    <xf numFmtId="5" fontId="20" fillId="0" borderId="0" xfId="0" applyNumberFormat="1" applyFont="1" applyBorder="1" applyAlignment="1">
      <alignment horizontal="centerContinuous" vertical="center"/>
    </xf>
    <xf numFmtId="0" fontId="13" fillId="0" borderId="0" xfId="0" applyNumberFormat="1" applyFont="1" applyBorder="1" applyAlignment="1">
      <alignment horizontal="left"/>
    </xf>
    <xf numFmtId="0" fontId="8" fillId="0" borderId="0" xfId="0" applyNumberFormat="1" applyFont="1" applyBorder="1" applyAlignment="1"/>
    <xf numFmtId="0" fontId="11" fillId="0" borderId="0" xfId="0" applyNumberFormat="1" applyFont="1" applyBorder="1" applyAlignment="1"/>
    <xf numFmtId="0" fontId="0" fillId="0" borderId="0" xfId="0" applyBorder="1"/>
    <xf numFmtId="0" fontId="28" fillId="0" borderId="0" xfId="36" applyFont="1" applyBorder="1" applyAlignment="1"/>
    <xf numFmtId="0" fontId="24" fillId="0" borderId="0" xfId="36" applyFont="1" applyBorder="1"/>
    <xf numFmtId="0" fontId="23" fillId="0" borderId="0" xfId="36" applyFont="1" applyBorder="1" applyAlignment="1"/>
    <xf numFmtId="0" fontId="27" fillId="0" borderId="0" xfId="36" applyFont="1" applyBorder="1" applyAlignment="1"/>
    <xf numFmtId="0" fontId="33" fillId="0" borderId="0" xfId="36" applyFont="1" applyBorder="1"/>
    <xf numFmtId="0" fontId="23" fillId="0" borderId="0" xfId="36" applyFont="1" applyBorder="1"/>
    <xf numFmtId="0" fontId="30" fillId="0" borderId="0" xfId="36" applyFont="1" applyBorder="1" applyAlignment="1"/>
    <xf numFmtId="0" fontId="29" fillId="0" borderId="131" xfId="36" applyFont="1" applyBorder="1" applyAlignment="1">
      <alignment horizontal="center"/>
    </xf>
    <xf numFmtId="0" fontId="26" fillId="0" borderId="89" xfId="39" applyFont="1" applyBorder="1" applyAlignment="1">
      <alignment horizontal="center" vertical="center" wrapText="1"/>
    </xf>
    <xf numFmtId="0" fontId="30" fillId="0" borderId="0" xfId="32" applyFont="1" applyAlignment="1">
      <alignment horizontal="center"/>
    </xf>
    <xf numFmtId="0" fontId="28" fillId="0" borderId="0" xfId="32" applyFont="1" applyAlignment="1">
      <alignment horizontal="center"/>
    </xf>
    <xf numFmtId="0" fontId="23" fillId="0" borderId="0" xfId="32" applyFont="1" applyAlignment="1">
      <alignment horizontal="center"/>
    </xf>
    <xf numFmtId="0" fontId="27" fillId="0" borderId="0" xfId="32" applyFont="1" applyAlignment="1">
      <alignment horizontal="center"/>
    </xf>
    <xf numFmtId="0" fontId="26" fillId="0" borderId="88" xfId="32" applyFont="1" applyBorder="1" applyAlignment="1">
      <alignment horizontal="center"/>
    </xf>
    <xf numFmtId="0" fontId="26" fillId="0" borderId="89" xfId="32" applyFont="1" applyBorder="1" applyAlignment="1">
      <alignment horizontal="center"/>
    </xf>
    <xf numFmtId="0" fontId="26" fillId="0" borderId="90" xfId="32" applyFont="1" applyBorder="1" applyAlignment="1">
      <alignment horizontal="center"/>
    </xf>
    <xf numFmtId="0" fontId="30" fillId="0" borderId="0" xfId="2" applyFont="1" applyAlignment="1">
      <alignment horizontal="center"/>
    </xf>
    <xf numFmtId="0" fontId="28" fillId="0" borderId="0" xfId="2" applyFont="1" applyAlignment="1">
      <alignment horizontal="center"/>
    </xf>
    <xf numFmtId="0" fontId="23" fillId="0" borderId="0" xfId="2" applyFont="1" applyAlignment="1">
      <alignment horizontal="center"/>
    </xf>
    <xf numFmtId="0" fontId="27" fillId="0" borderId="0" xfId="2" applyFont="1" applyAlignment="1">
      <alignment horizontal="center"/>
    </xf>
    <xf numFmtId="0" fontId="26" fillId="0" borderId="51" xfId="2" applyFont="1" applyBorder="1" applyAlignment="1">
      <alignment horizontal="center" vertical="center"/>
    </xf>
    <xf numFmtId="0" fontId="26" fillId="0" borderId="8" xfId="2" applyFont="1" applyBorder="1" applyAlignment="1">
      <alignment horizontal="center" vertical="center"/>
    </xf>
    <xf numFmtId="0" fontId="26" fillId="0" borderId="41" xfId="2" applyFont="1" applyBorder="1" applyAlignment="1">
      <alignment horizontal="center" vertical="center" wrapText="1"/>
    </xf>
    <xf numFmtId="0" fontId="26" fillId="0" borderId="40" xfId="2" applyFont="1" applyBorder="1" applyAlignment="1">
      <alignment horizontal="center" vertical="center" wrapText="1"/>
    </xf>
    <xf numFmtId="0" fontId="35" fillId="0" borderId="0" xfId="2" applyFont="1" applyAlignment="1">
      <alignment horizontal="left" vertical="top" wrapText="1"/>
    </xf>
    <xf numFmtId="0" fontId="32" fillId="0" borderId="0" xfId="2" applyFont="1" applyAlignment="1">
      <alignment horizontal="left" vertical="top" wrapText="1"/>
    </xf>
    <xf numFmtId="0" fontId="26" fillId="0" borderId="74" xfId="18" applyFont="1" applyBorder="1" applyAlignment="1">
      <alignment horizontal="center" vertical="center" wrapText="1"/>
    </xf>
    <xf numFmtId="0" fontId="26" fillId="0" borderId="73" xfId="18" applyFont="1" applyBorder="1" applyAlignment="1">
      <alignment horizontal="center" vertical="center" wrapText="1"/>
    </xf>
    <xf numFmtId="0" fontId="26" fillId="0" borderId="75" xfId="18" applyFont="1" applyBorder="1" applyAlignment="1">
      <alignment horizontal="center" vertical="center"/>
    </xf>
    <xf numFmtId="0" fontId="26" fillId="0" borderId="8" xfId="18" applyFont="1" applyBorder="1" applyAlignment="1">
      <alignment horizontal="center" vertical="center"/>
    </xf>
    <xf numFmtId="0" fontId="26" fillId="0" borderId="11" xfId="18" applyFont="1" applyBorder="1" applyAlignment="1">
      <alignment horizontal="center" vertical="center" wrapText="1"/>
    </xf>
    <xf numFmtId="0" fontId="26" fillId="0" borderId="1" xfId="18" applyFont="1" applyBorder="1" applyAlignment="1">
      <alignment horizontal="center" vertical="center" wrapText="1"/>
    </xf>
    <xf numFmtId="0" fontId="30" fillId="0" borderId="0" xfId="18" applyFont="1" applyAlignment="1">
      <alignment horizontal="center"/>
    </xf>
    <xf numFmtId="0" fontId="28" fillId="0" borderId="0" xfId="18" applyFont="1" applyAlignment="1">
      <alignment horizontal="center"/>
    </xf>
    <xf numFmtId="0" fontId="23" fillId="0" borderId="0" xfId="18" applyFont="1" applyAlignment="1">
      <alignment horizontal="center"/>
    </xf>
    <xf numFmtId="0" fontId="27" fillId="0" borderId="0" xfId="18" applyFont="1" applyAlignment="1">
      <alignment horizontal="center"/>
    </xf>
    <xf numFmtId="0" fontId="27" fillId="0" borderId="2" xfId="18" applyFont="1" applyBorder="1" applyAlignment="1">
      <alignment horizontal="center"/>
    </xf>
    <xf numFmtId="0" fontId="23" fillId="0" borderId="2" xfId="34" applyFont="1" applyBorder="1" applyAlignment="1">
      <alignment horizontal="center"/>
    </xf>
    <xf numFmtId="0" fontId="30" fillId="0" borderId="0" xfId="34" applyFont="1" applyAlignment="1">
      <alignment horizontal="center"/>
    </xf>
    <xf numFmtId="0" fontId="28" fillId="0" borderId="0" xfId="34" applyFont="1" applyAlignment="1">
      <alignment horizontal="center"/>
    </xf>
    <xf numFmtId="0" fontId="23" fillId="0" borderId="0" xfId="34" applyFont="1" applyAlignment="1">
      <alignment horizontal="center"/>
    </xf>
    <xf numFmtId="0" fontId="27" fillId="0" borderId="0" xfId="34" applyFont="1" applyAlignment="1">
      <alignment horizontal="center"/>
    </xf>
    <xf numFmtId="0" fontId="26" fillId="0" borderId="89" xfId="34" applyFont="1" applyBorder="1" applyAlignment="1">
      <alignment horizontal="center" vertical="center" wrapText="1"/>
    </xf>
    <xf numFmtId="0" fontId="26" fillId="0" borderId="90" xfId="34" applyFont="1" applyBorder="1" applyAlignment="1">
      <alignment horizontal="center" vertical="center" wrapText="1"/>
    </xf>
    <xf numFmtId="0" fontId="44" fillId="0" borderId="0" xfId="34" applyFont="1" applyAlignment="1">
      <alignment wrapText="1"/>
    </xf>
    <xf numFmtId="0" fontId="45" fillId="0" borderId="0" xfId="34" applyFont="1" applyAlignment="1">
      <alignment wrapText="1"/>
    </xf>
    <xf numFmtId="0" fontId="26" fillId="0" borderId="96" xfId="34" applyFont="1" applyBorder="1" applyAlignment="1">
      <alignment horizontal="center" vertical="center" wrapText="1"/>
    </xf>
    <xf numFmtId="0" fontId="26" fillId="0" borderId="97" xfId="34" applyFont="1" applyBorder="1" applyAlignment="1">
      <alignment horizontal="center" vertical="center" wrapText="1"/>
    </xf>
    <xf numFmtId="0" fontId="26" fillId="0" borderId="8" xfId="34" applyFont="1" applyBorder="1" applyAlignment="1">
      <alignment horizontal="center" vertical="center" wrapText="1"/>
    </xf>
    <xf numFmtId="0" fontId="26" fillId="0" borderId="98" xfId="34" applyFont="1" applyBorder="1" applyAlignment="1">
      <alignment horizontal="center" vertical="center" wrapText="1"/>
    </xf>
    <xf numFmtId="0" fontId="37" fillId="0" borderId="0" xfId="0" applyFont="1" applyAlignment="1">
      <alignment horizontal="center"/>
    </xf>
    <xf numFmtId="0" fontId="27" fillId="0" borderId="0" xfId="0" applyFont="1" applyAlignment="1">
      <alignment horizontal="center"/>
    </xf>
    <xf numFmtId="0" fontId="32" fillId="0" borderId="0" xfId="0" applyFont="1" applyAlignment="1">
      <alignment horizontal="center"/>
    </xf>
    <xf numFmtId="0" fontId="39" fillId="0" borderId="0" xfId="0" applyFont="1" applyAlignment="1">
      <alignment horizontal="center"/>
    </xf>
    <xf numFmtId="0" fontId="40" fillId="0" borderId="127" xfId="0" applyFont="1" applyBorder="1" applyAlignment="1">
      <alignment horizontal="center" vertical="top"/>
    </xf>
    <xf numFmtId="0" fontId="40" fillId="0" borderId="128" xfId="0" applyFont="1" applyBorder="1" applyAlignment="1">
      <alignment horizontal="center" vertical="top"/>
    </xf>
    <xf numFmtId="0" fontId="41" fillId="0" borderId="70" xfId="0" applyFont="1" applyBorder="1" applyAlignment="1">
      <alignment horizontal="left" vertical="top" wrapText="1"/>
    </xf>
    <xf numFmtId="0" fontId="41" fillId="0" borderId="70" xfId="0" applyFont="1" applyBorder="1" applyAlignment="1">
      <alignment horizontal="left" vertical="top"/>
    </xf>
    <xf numFmtId="0" fontId="41" fillId="0" borderId="54" xfId="0" applyFont="1" applyBorder="1" applyAlignment="1">
      <alignment horizontal="left" vertical="top"/>
    </xf>
    <xf numFmtId="0" fontId="40" fillId="0" borderId="71" xfId="0" applyFont="1" applyBorder="1" applyAlignment="1">
      <alignment horizontal="right" vertical="top"/>
    </xf>
    <xf numFmtId="0" fontId="40" fillId="0" borderId="68" xfId="0" applyFont="1" applyBorder="1" applyAlignment="1">
      <alignment horizontal="left" vertical="top" wrapText="1"/>
    </xf>
    <xf numFmtId="0" fontId="41" fillId="0" borderId="66" xfId="0" applyFont="1" applyBorder="1" applyAlignment="1">
      <alignment horizontal="left" vertical="top" wrapText="1"/>
    </xf>
    <xf numFmtId="0" fontId="32" fillId="0" borderId="66" xfId="0" applyFont="1" applyBorder="1" applyAlignment="1">
      <alignment horizontal="left" vertical="top" wrapText="1"/>
    </xf>
    <xf numFmtId="0" fontId="32" fillId="0" borderId="67" xfId="0" applyFont="1" applyBorder="1" applyAlignment="1">
      <alignment horizontal="left" vertical="top" wrapText="1"/>
    </xf>
    <xf numFmtId="0" fontId="32" fillId="0" borderId="68" xfId="0" applyFont="1" applyBorder="1" applyAlignment="1">
      <alignment horizontal="left" vertical="top" wrapText="1"/>
    </xf>
    <xf numFmtId="0" fontId="32" fillId="0" borderId="69" xfId="0" applyFont="1" applyBorder="1" applyAlignment="1">
      <alignment horizontal="left" vertical="top" wrapText="1"/>
    </xf>
    <xf numFmtId="0" fontId="40" fillId="0" borderId="71" xfId="0" applyFont="1" applyBorder="1" applyAlignment="1">
      <alignment horizontal="right" wrapText="1"/>
    </xf>
    <xf numFmtId="0" fontId="40" fillId="0" borderId="53" xfId="0" applyFont="1" applyBorder="1" applyAlignment="1">
      <alignment horizontal="right" wrapText="1"/>
    </xf>
    <xf numFmtId="0" fontId="30" fillId="0" borderId="0" xfId="36" applyFont="1" applyAlignment="1">
      <alignment horizontal="center"/>
    </xf>
    <xf numFmtId="0" fontId="28" fillId="0" borderId="0" xfId="36" applyFont="1" applyAlignment="1">
      <alignment horizontal="center"/>
    </xf>
    <xf numFmtId="0" fontId="23" fillId="0" borderId="0" xfId="36" applyFont="1" applyAlignment="1">
      <alignment horizontal="center"/>
    </xf>
    <xf numFmtId="0" fontId="27" fillId="0" borderId="0" xfId="36" applyFont="1" applyAlignment="1">
      <alignment horizontal="center"/>
    </xf>
    <xf numFmtId="0" fontId="26" fillId="0" borderId="96" xfId="36" applyFont="1" applyBorder="1" applyAlignment="1">
      <alignment horizontal="center" vertical="center"/>
    </xf>
    <xf numFmtId="0" fontId="26" fillId="0" borderId="8" xfId="36" applyFont="1" applyBorder="1" applyAlignment="1">
      <alignment horizontal="center" vertical="center"/>
    </xf>
    <xf numFmtId="0" fontId="26" fillId="0" borderId="89" xfId="0" applyFont="1" applyBorder="1" applyAlignment="1">
      <alignment horizontal="center" vertical="center" wrapText="1"/>
    </xf>
    <xf numFmtId="0" fontId="26" fillId="0" borderId="89" xfId="36" applyFont="1" applyBorder="1" applyAlignment="1">
      <alignment horizontal="center" vertical="center" wrapText="1"/>
    </xf>
    <xf numFmtId="0" fontId="26" fillId="0" borderId="115" xfId="36" applyFont="1" applyBorder="1" applyAlignment="1">
      <alignment horizontal="center" vertical="center" wrapText="1"/>
    </xf>
    <xf numFmtId="0" fontId="26" fillId="0" borderId="116" xfId="36" applyFont="1" applyBorder="1" applyAlignment="1">
      <alignment horizontal="center" vertical="center" wrapText="1"/>
    </xf>
    <xf numFmtId="0" fontId="26" fillId="0" borderId="90" xfId="36" applyFont="1" applyBorder="1" applyAlignment="1">
      <alignment horizontal="center" vertical="center" wrapText="1"/>
    </xf>
    <xf numFmtId="0" fontId="23" fillId="0" borderId="0" xfId="36" applyFont="1" applyAlignment="1">
      <alignment horizontal="center" wrapText="1"/>
    </xf>
    <xf numFmtId="0" fontId="26" fillId="0" borderId="0" xfId="36" applyFont="1" applyAlignment="1">
      <alignment horizontal="left" wrapText="1"/>
    </xf>
    <xf numFmtId="0" fontId="26" fillId="0" borderId="58" xfId="36" applyFont="1" applyBorder="1" applyAlignment="1">
      <alignment horizontal="center" vertical="center" wrapText="1"/>
    </xf>
    <xf numFmtId="0" fontId="30" fillId="0" borderId="0" xfId="39" applyFont="1" applyAlignment="1">
      <alignment horizontal="center"/>
    </xf>
    <xf numFmtId="0" fontId="28" fillId="0" borderId="0" xfId="39" applyFont="1" applyAlignment="1">
      <alignment horizontal="center"/>
    </xf>
    <xf numFmtId="0" fontId="23" fillId="0" borderId="0" xfId="39" applyFont="1" applyAlignment="1">
      <alignment horizontal="center"/>
    </xf>
    <xf numFmtId="0" fontId="27" fillId="0" borderId="0" xfId="39" applyFont="1" applyAlignment="1">
      <alignment horizontal="center"/>
    </xf>
    <xf numFmtId="0" fontId="26" fillId="0" borderId="0" xfId="39" applyFont="1" applyAlignment="1">
      <alignment wrapText="1"/>
    </xf>
    <xf numFmtId="0" fontId="26" fillId="0" borderId="96" xfId="39" applyFont="1" applyBorder="1" applyAlignment="1">
      <alignment horizontal="center" vertical="center"/>
    </xf>
    <xf numFmtId="0" fontId="26" fillId="0" borderId="89" xfId="39" applyFont="1" applyBorder="1" applyAlignment="1">
      <alignment horizontal="center" vertical="center" wrapText="1"/>
    </xf>
    <xf numFmtId="0" fontId="26" fillId="0" borderId="60" xfId="2" applyFont="1" applyBorder="1" applyAlignment="1">
      <alignment horizontal="center" vertical="center" wrapText="1"/>
    </xf>
    <xf numFmtId="0" fontId="26" fillId="0" borderId="59" xfId="2" applyFont="1" applyBorder="1" applyAlignment="1">
      <alignment horizontal="center" vertical="center" wrapText="1"/>
    </xf>
    <xf numFmtId="0" fontId="26" fillId="0" borderId="58" xfId="2" applyFont="1" applyBorder="1" applyAlignment="1">
      <alignment horizontal="center" vertical="center" wrapText="1"/>
    </xf>
    <xf numFmtId="0" fontId="26" fillId="0" borderId="57" xfId="2" applyFont="1" applyBorder="1" applyAlignment="1">
      <alignment horizontal="center" vertical="center" wrapText="1"/>
    </xf>
    <xf numFmtId="0" fontId="26" fillId="0" borderId="56"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8" xfId="2" applyFont="1" applyBorder="1" applyAlignment="1">
      <alignment horizontal="center" vertical="center" wrapText="1"/>
    </xf>
    <xf numFmtId="0" fontId="30" fillId="0" borderId="0" xfId="0" applyFont="1" applyAlignment="1">
      <alignment horizontal="center"/>
    </xf>
    <xf numFmtId="0" fontId="28" fillId="0" borderId="0" xfId="0" applyFont="1" applyAlignment="1">
      <alignment horizontal="center"/>
    </xf>
    <xf numFmtId="0" fontId="23" fillId="0" borderId="0" xfId="0" applyFont="1" applyAlignment="1">
      <alignment horizontal="center"/>
    </xf>
    <xf numFmtId="0" fontId="23" fillId="0" borderId="0" xfId="0" applyFont="1" applyBorder="1" applyAlignment="1">
      <alignment horizontal="left" wrapText="1"/>
    </xf>
    <xf numFmtId="0" fontId="26" fillId="0" borderId="121" xfId="0" applyFont="1" applyBorder="1" applyAlignment="1">
      <alignment horizontal="center" vertical="center" wrapText="1"/>
    </xf>
    <xf numFmtId="0" fontId="26" fillId="0" borderId="90" xfId="39" applyFont="1" applyBorder="1" applyAlignment="1">
      <alignment horizontal="center" vertical="center" wrapText="1"/>
    </xf>
    <xf numFmtId="0" fontId="26" fillId="0" borderId="120" xfId="39" applyFont="1" applyBorder="1" applyAlignment="1">
      <alignment horizontal="center" vertical="center"/>
    </xf>
    <xf numFmtId="3" fontId="23" fillId="0" borderId="132" xfId="39" applyNumberFormat="1" applyFont="1" applyBorder="1"/>
    <xf numFmtId="3" fontId="23" fillId="0" borderId="133" xfId="39" applyNumberFormat="1" applyFont="1" applyBorder="1"/>
    <xf numFmtId="0" fontId="23" fillId="0" borderId="120" xfId="39" applyFont="1" applyBorder="1" applyAlignment="1">
      <alignment horizontal="left" indent="3"/>
    </xf>
    <xf numFmtId="3" fontId="23" fillId="0" borderId="98" xfId="39" applyNumberFormat="1" applyFont="1" applyBorder="1"/>
    <xf numFmtId="0" fontId="26" fillId="0" borderId="50" xfId="39" applyFont="1" applyBorder="1" applyAlignment="1">
      <alignment horizontal="right"/>
    </xf>
    <xf numFmtId="0" fontId="23" fillId="0" borderId="120" xfId="39" applyFont="1" applyBorder="1" applyAlignment="1">
      <alignment horizontal="left" indent="1"/>
    </xf>
    <xf numFmtId="3" fontId="23" fillId="0" borderId="129" xfId="39" applyNumberFormat="1" applyFont="1" applyBorder="1"/>
    <xf numFmtId="3" fontId="23" fillId="0" borderId="134" xfId="39" applyNumberFormat="1" applyFont="1" applyBorder="1"/>
    <xf numFmtId="164" fontId="26" fillId="0" borderId="0" xfId="0" applyNumberFormat="1" applyFont="1" applyBorder="1"/>
    <xf numFmtId="0" fontId="26" fillId="0" borderId="96" xfId="0" applyFont="1" applyBorder="1" applyAlignment="1">
      <alignment horizontal="center" vertical="center"/>
    </xf>
    <xf numFmtId="0" fontId="26" fillId="0" borderId="60"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135" xfId="0" applyFont="1" applyBorder="1" applyAlignment="1">
      <alignment horizontal="center" vertical="center" wrapText="1"/>
    </xf>
    <xf numFmtId="0" fontId="26" fillId="0" borderId="136" xfId="0" applyFont="1" applyBorder="1" applyAlignment="1">
      <alignment horizontal="center" vertical="center" wrapText="1"/>
    </xf>
    <xf numFmtId="0" fontId="26" fillId="0" borderId="79" xfId="0" applyFont="1" applyBorder="1" applyAlignment="1">
      <alignment horizontal="center" vertical="center"/>
    </xf>
    <xf numFmtId="0" fontId="26" fillId="0" borderId="137" xfId="0" applyFont="1" applyBorder="1" applyAlignment="1">
      <alignment horizontal="center" vertical="center"/>
    </xf>
    <xf numFmtId="0" fontId="26" fillId="0" borderId="138" xfId="0" applyFont="1" applyBorder="1" applyAlignment="1">
      <alignment horizontal="center" vertical="center"/>
    </xf>
    <xf numFmtId="0" fontId="26" fillId="0" borderId="137" xfId="0" applyFont="1" applyBorder="1" applyAlignment="1">
      <alignment horizontal="center" vertical="center" wrapText="1"/>
    </xf>
    <xf numFmtId="0" fontId="26" fillId="0" borderId="138" xfId="0" applyFont="1" applyBorder="1" applyAlignment="1">
      <alignment horizontal="center" vertical="center" wrapText="1"/>
    </xf>
    <xf numFmtId="0" fontId="26" fillId="0" borderId="139" xfId="0" applyFont="1" applyBorder="1" applyAlignment="1">
      <alignment horizontal="center" vertical="center" wrapText="1"/>
    </xf>
    <xf numFmtId="0" fontId="26" fillId="0" borderId="120" xfId="0" applyFont="1" applyBorder="1" applyAlignment="1">
      <alignment horizontal="center" vertical="center"/>
    </xf>
    <xf numFmtId="0" fontId="23" fillId="0" borderId="99" xfId="0" applyFont="1" applyBorder="1" applyAlignment="1">
      <alignment horizontal="center" vertical="top" wrapText="1"/>
    </xf>
    <xf numFmtId="0" fontId="23" fillId="0" borderId="100" xfId="0" applyFont="1" applyBorder="1" applyAlignment="1">
      <alignment horizontal="center" vertical="top" wrapText="1"/>
    </xf>
    <xf numFmtId="0" fontId="23" fillId="0" borderId="26" xfId="0" applyFont="1" applyBorder="1" applyAlignment="1">
      <alignment horizontal="left" indent="1"/>
    </xf>
    <xf numFmtId="3" fontId="23" fillId="0" borderId="25" xfId="0" applyNumberFormat="1" applyFont="1" applyBorder="1"/>
    <xf numFmtId="0" fontId="23" fillId="0" borderId="117" xfId="0" applyFont="1" applyBorder="1" applyAlignment="1">
      <alignment horizontal="left" indent="1"/>
    </xf>
    <xf numFmtId="3" fontId="23" fillId="0" borderId="132" xfId="0" applyNumberFormat="1" applyFont="1" applyBorder="1"/>
    <xf numFmtId="3" fontId="23" fillId="0" borderId="133" xfId="0" applyNumberFormat="1" applyFont="1" applyBorder="1"/>
    <xf numFmtId="0" fontId="23" fillId="0" borderId="26" xfId="0" applyFont="1" applyBorder="1" applyAlignment="1">
      <alignment horizontal="left" indent="3"/>
    </xf>
    <xf numFmtId="3" fontId="23" fillId="0" borderId="25" xfId="0" applyNumberFormat="1" applyFont="1" applyBorder="1" applyAlignment="1">
      <alignment horizontal="right"/>
    </xf>
    <xf numFmtId="0" fontId="23" fillId="0" borderId="29" xfId="0" applyFont="1" applyBorder="1" applyAlignment="1">
      <alignment horizontal="left" indent="1"/>
    </xf>
    <xf numFmtId="3" fontId="23" fillId="0" borderId="98" xfId="0" applyNumberFormat="1" applyFont="1" applyBorder="1" applyAlignment="1">
      <alignment horizontal="right"/>
    </xf>
    <xf numFmtId="3" fontId="23" fillId="0" borderId="98" xfId="0" applyNumberFormat="1" applyFont="1" applyBorder="1"/>
    <xf numFmtId="3" fontId="23" fillId="0" borderId="28" xfId="0" applyNumberFormat="1" applyFont="1" applyBorder="1" applyAlignment="1">
      <alignment horizontal="right"/>
    </xf>
    <xf numFmtId="0" fontId="23" fillId="0" borderId="79" xfId="0" applyFont="1" applyBorder="1" applyAlignment="1">
      <alignment horizontal="left" indent="1"/>
    </xf>
    <xf numFmtId="3" fontId="23" fillId="0" borderId="140" xfId="0" applyNumberFormat="1" applyFont="1" applyBorder="1" applyAlignment="1">
      <alignment horizontal="right"/>
    </xf>
    <xf numFmtId="0" fontId="26" fillId="0" borderId="119" xfId="0" applyFont="1" applyBorder="1" applyAlignment="1">
      <alignment horizontal="right" indent="1"/>
    </xf>
    <xf numFmtId="3" fontId="26" fillId="0" borderId="141" xfId="0" applyNumberFormat="1" applyFont="1" applyBorder="1"/>
    <xf numFmtId="164" fontId="26" fillId="0" borderId="141" xfId="0" applyNumberFormat="1" applyFont="1" applyBorder="1"/>
    <xf numFmtId="164" fontId="26" fillId="0" borderId="141" xfId="0" applyNumberFormat="1" applyFont="1" applyBorder="1" applyAlignment="1">
      <alignment horizontal="right"/>
    </xf>
    <xf numFmtId="164" fontId="26" fillId="0" borderId="134" xfId="0" applyNumberFormat="1" applyFont="1" applyBorder="1" applyAlignment="1">
      <alignment horizontal="right"/>
    </xf>
  </cellXfs>
  <cellStyles count="40">
    <cellStyle name="Comma 2" xfId="3"/>
    <cellStyle name="Comma 2 2" xfId="4"/>
    <cellStyle name="Comma 3" xfId="5"/>
    <cellStyle name="Comma 4" xfId="6"/>
    <cellStyle name="Comma 4 2" xfId="7"/>
    <cellStyle name="Comma 4 3" xfId="30"/>
    <cellStyle name="Comma 5" xfId="19"/>
    <cellStyle name="Comma 6" xfId="20"/>
    <cellStyle name="Comma 7" xfId="33"/>
    <cellStyle name="Comma 8" xfId="35"/>
    <cellStyle name="Comma 9" xfId="38"/>
    <cellStyle name="Currency 2" xfId="8"/>
    <cellStyle name="Currency 2 2" xfId="9"/>
    <cellStyle name="Currency 3" xfId="10"/>
    <cellStyle name="Currency 3 2" xfId="21"/>
    <cellStyle name="Currency 3 3" xfId="29"/>
    <cellStyle name="Currency 4" xfId="11"/>
    <cellStyle name="Currency 4 2" xfId="12"/>
    <cellStyle name="Currency 5" xfId="22"/>
    <cellStyle name="Normal" xfId="0" builtinId="0"/>
    <cellStyle name="Normal 10" xfId="31"/>
    <cellStyle name="Normal 10 2" xfId="36"/>
    <cellStyle name="Normal 11" xfId="32"/>
    <cellStyle name="Normal 12" xfId="34"/>
    <cellStyle name="Normal 13" xfId="39"/>
    <cellStyle name="Normal 2" xfId="1"/>
    <cellStyle name="Normal 3" xfId="2"/>
    <cellStyle name="Normal 3 2" xfId="37"/>
    <cellStyle name="Normal 4" xfId="13"/>
    <cellStyle name="Normal 4 2" xfId="23"/>
    <cellStyle name="Normal 4 3" xfId="28"/>
    <cellStyle name="Normal 5" xfId="24"/>
    <cellStyle name="Normal 6" xfId="25"/>
    <cellStyle name="Normal 7" xfId="18"/>
    <cellStyle name="Normal 8" xfId="26"/>
    <cellStyle name="Normal 9" xfId="27"/>
    <cellStyle name="Percent 2" xfId="14"/>
    <cellStyle name="Percent 2 2" xfId="15"/>
    <cellStyle name="Percent 3" xfId="16"/>
    <cellStyle name="Percent 3 2"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10</xdr:col>
      <xdr:colOff>535103</xdr:colOff>
      <xdr:row>29</xdr:row>
      <xdr:rowOff>180992</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71525" y="0"/>
          <a:ext cx="7383578" cy="5705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L33"/>
  <sheetViews>
    <sheetView view="pageBreakPreview" zoomScaleNormal="100" zoomScaleSheetLayoutView="100" workbookViewId="0">
      <selection activeCell="L1" sqref="L1:L1048576"/>
    </sheetView>
  </sheetViews>
  <sheetFormatPr defaultColWidth="8.88671875" defaultRowHeight="15" x14ac:dyDescent="0.2"/>
  <cols>
    <col min="1" max="16384" width="8.88671875" style="32"/>
  </cols>
  <sheetData>
    <row r="1" spans="12:12" x14ac:dyDescent="0.2">
      <c r="L1" s="34" t="s">
        <v>22</v>
      </c>
    </row>
    <row r="2" spans="12:12" x14ac:dyDescent="0.2">
      <c r="L2" s="34" t="s">
        <v>22</v>
      </c>
    </row>
    <row r="3" spans="12:12" x14ac:dyDescent="0.2">
      <c r="L3" s="34" t="s">
        <v>22</v>
      </c>
    </row>
    <row r="4" spans="12:12" x14ac:dyDescent="0.2">
      <c r="L4" s="34" t="s">
        <v>22</v>
      </c>
    </row>
    <row r="5" spans="12:12" x14ac:dyDescent="0.2">
      <c r="L5" s="34" t="s">
        <v>22</v>
      </c>
    </row>
    <row r="6" spans="12:12" x14ac:dyDescent="0.2">
      <c r="L6" s="34" t="s">
        <v>22</v>
      </c>
    </row>
    <row r="7" spans="12:12" x14ac:dyDescent="0.2">
      <c r="L7" s="34" t="s">
        <v>22</v>
      </c>
    </row>
    <row r="8" spans="12:12" x14ac:dyDescent="0.2">
      <c r="L8" s="34" t="s">
        <v>22</v>
      </c>
    </row>
    <row r="9" spans="12:12" x14ac:dyDescent="0.2">
      <c r="L9" s="34" t="s">
        <v>22</v>
      </c>
    </row>
    <row r="10" spans="12:12" x14ac:dyDescent="0.2">
      <c r="L10" s="34" t="s">
        <v>22</v>
      </c>
    </row>
    <row r="11" spans="12:12" x14ac:dyDescent="0.2">
      <c r="L11" s="34" t="s">
        <v>22</v>
      </c>
    </row>
    <row r="12" spans="12:12" x14ac:dyDescent="0.2">
      <c r="L12" s="34" t="s">
        <v>22</v>
      </c>
    </row>
    <row r="13" spans="12:12" x14ac:dyDescent="0.2">
      <c r="L13" s="34" t="s">
        <v>22</v>
      </c>
    </row>
    <row r="14" spans="12:12" x14ac:dyDescent="0.2">
      <c r="L14" s="34" t="s">
        <v>22</v>
      </c>
    </row>
    <row r="15" spans="12:12" x14ac:dyDescent="0.2">
      <c r="L15" s="34" t="s">
        <v>22</v>
      </c>
    </row>
    <row r="16" spans="12:12" x14ac:dyDescent="0.2">
      <c r="L16" s="34" t="s">
        <v>22</v>
      </c>
    </row>
    <row r="17" spans="12:12" x14ac:dyDescent="0.2">
      <c r="L17" s="34" t="s">
        <v>22</v>
      </c>
    </row>
    <row r="18" spans="12:12" x14ac:dyDescent="0.2">
      <c r="L18" s="34" t="s">
        <v>22</v>
      </c>
    </row>
    <row r="19" spans="12:12" x14ac:dyDescent="0.2">
      <c r="L19" s="34" t="s">
        <v>22</v>
      </c>
    </row>
    <row r="20" spans="12:12" x14ac:dyDescent="0.2">
      <c r="L20" s="34" t="s">
        <v>22</v>
      </c>
    </row>
    <row r="21" spans="12:12" x14ac:dyDescent="0.2">
      <c r="L21" s="34" t="s">
        <v>22</v>
      </c>
    </row>
    <row r="22" spans="12:12" x14ac:dyDescent="0.2">
      <c r="L22" s="34" t="s">
        <v>22</v>
      </c>
    </row>
    <row r="23" spans="12:12" x14ac:dyDescent="0.2">
      <c r="L23" s="34" t="s">
        <v>22</v>
      </c>
    </row>
    <row r="24" spans="12:12" x14ac:dyDescent="0.2">
      <c r="L24" s="34" t="s">
        <v>22</v>
      </c>
    </row>
    <row r="25" spans="12:12" x14ac:dyDescent="0.2">
      <c r="L25" s="34" t="s">
        <v>22</v>
      </c>
    </row>
    <row r="26" spans="12:12" x14ac:dyDescent="0.2">
      <c r="L26" s="34" t="s">
        <v>22</v>
      </c>
    </row>
    <row r="27" spans="12:12" x14ac:dyDescent="0.2">
      <c r="L27" s="34" t="s">
        <v>22</v>
      </c>
    </row>
    <row r="28" spans="12:12" x14ac:dyDescent="0.2">
      <c r="L28" s="34" t="s">
        <v>22</v>
      </c>
    </row>
    <row r="29" spans="12:12" x14ac:dyDescent="0.2">
      <c r="L29" s="34" t="s">
        <v>22</v>
      </c>
    </row>
    <row r="30" spans="12:12" x14ac:dyDescent="0.2">
      <c r="L30" s="34" t="s">
        <v>22</v>
      </c>
    </row>
    <row r="31" spans="12:12" x14ac:dyDescent="0.2">
      <c r="L31" s="34" t="s">
        <v>22</v>
      </c>
    </row>
    <row r="32" spans="12:12" x14ac:dyDescent="0.2">
      <c r="L32" s="34" t="s">
        <v>22</v>
      </c>
    </row>
    <row r="33" spans="12:12" x14ac:dyDescent="0.2">
      <c r="L33" s="34" t="s">
        <v>6</v>
      </c>
    </row>
  </sheetData>
  <pageMargins left="0.7" right="0.7" top="1.25" bottom="1" header="1" footer="0.5"/>
  <pageSetup scale="85" fitToHeight="0" orientation="landscape" r:id="rId1"/>
  <headerFooter>
    <oddHeader>&amp;L&amp;"Times New Roman,Bold"A: Organization Chart</oddHeader>
    <oddFooter>&amp;C&amp;"Times New Roman,Regular"Exhibit A - Organization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view="pageBreakPreview" zoomScale="85" zoomScaleNormal="100" zoomScaleSheetLayoutView="85" workbookViewId="0">
      <selection activeCell="A6" sqref="A6:I27"/>
    </sheetView>
  </sheetViews>
  <sheetFormatPr defaultRowHeight="14.25" x14ac:dyDescent="0.2"/>
  <cols>
    <col min="1" max="1" width="49.44140625" style="98" customWidth="1"/>
    <col min="2" max="2" width="7.109375" style="98" customWidth="1"/>
    <col min="3" max="3" width="8.6640625" style="98" customWidth="1"/>
    <col min="4" max="4" width="7.6640625" style="98" customWidth="1"/>
    <col min="5" max="5" width="9.88671875" style="98" customWidth="1"/>
    <col min="6" max="6" width="7.109375" style="98" customWidth="1"/>
    <col min="7" max="7" width="6.77734375" style="98" customWidth="1"/>
    <col min="8" max="8" width="7.44140625" style="98" customWidth="1"/>
    <col min="9" max="9" width="8.77734375" style="98" customWidth="1"/>
    <col min="10" max="10" width="1.77734375" style="98" customWidth="1"/>
    <col min="11" max="11" width="10.88671875" style="161" bestFit="1" customWidth="1"/>
    <col min="12" max="12" width="3.5546875" style="98" customWidth="1"/>
    <col min="13" max="13" width="95.5546875" style="98" customWidth="1"/>
    <col min="14" max="15" width="6.44140625" style="98" customWidth="1"/>
    <col min="16" max="16" width="9.88671875" style="98" customWidth="1"/>
    <col min="17" max="18" width="6.44140625" style="98" customWidth="1"/>
    <col min="19" max="19" width="9.88671875" style="98" customWidth="1"/>
    <col min="20" max="16384" width="8.88671875" style="98"/>
  </cols>
  <sheetData>
    <row r="1" spans="1:19" ht="18" x14ac:dyDescent="0.25">
      <c r="A1" s="610" t="s">
        <v>62</v>
      </c>
      <c r="B1" s="610"/>
      <c r="C1" s="610"/>
      <c r="D1" s="610"/>
      <c r="E1" s="610"/>
      <c r="F1" s="610"/>
      <c r="G1" s="610"/>
      <c r="H1" s="610"/>
      <c r="I1" s="610"/>
      <c r="J1" s="162"/>
      <c r="K1" s="153" t="s">
        <v>22</v>
      </c>
      <c r="L1" s="97"/>
      <c r="M1" s="172"/>
      <c r="N1" s="97"/>
      <c r="O1" s="97"/>
      <c r="P1" s="97"/>
      <c r="Q1" s="97"/>
      <c r="R1" s="97"/>
      <c r="S1" s="97"/>
    </row>
    <row r="2" spans="1:19" ht="15" x14ac:dyDescent="0.2">
      <c r="A2" s="611" t="s">
        <v>1</v>
      </c>
      <c r="B2" s="611"/>
      <c r="C2" s="611"/>
      <c r="D2" s="611"/>
      <c r="E2" s="611"/>
      <c r="F2" s="611"/>
      <c r="G2" s="611"/>
      <c r="H2" s="611"/>
      <c r="I2" s="611"/>
      <c r="J2" s="163"/>
      <c r="K2" s="153" t="s">
        <v>22</v>
      </c>
      <c r="L2" s="99"/>
      <c r="M2" s="173"/>
      <c r="N2" s="99"/>
      <c r="O2" s="99"/>
      <c r="P2" s="99"/>
      <c r="Q2" s="99"/>
      <c r="R2" s="99"/>
      <c r="S2" s="99"/>
    </row>
    <row r="3" spans="1:19" x14ac:dyDescent="0.2">
      <c r="A3" s="612" t="s">
        <v>0</v>
      </c>
      <c r="B3" s="612"/>
      <c r="C3" s="612"/>
      <c r="D3" s="612"/>
      <c r="E3" s="612"/>
      <c r="F3" s="612"/>
      <c r="G3" s="612"/>
      <c r="H3" s="612"/>
      <c r="I3" s="612"/>
      <c r="J3" s="164"/>
      <c r="K3" s="153" t="s">
        <v>22</v>
      </c>
      <c r="L3" s="100"/>
      <c r="M3" s="173"/>
      <c r="N3" s="100"/>
      <c r="O3" s="100"/>
      <c r="P3" s="100"/>
      <c r="Q3" s="100"/>
      <c r="R3" s="100"/>
      <c r="S3" s="100"/>
    </row>
    <row r="4" spans="1:19" x14ac:dyDescent="0.2">
      <c r="A4" s="565" t="s">
        <v>13</v>
      </c>
      <c r="B4" s="565"/>
      <c r="C4" s="565"/>
      <c r="D4" s="565"/>
      <c r="E4" s="565"/>
      <c r="F4" s="565"/>
      <c r="G4" s="565"/>
      <c r="H4" s="565"/>
      <c r="I4" s="565"/>
      <c r="J4" s="130"/>
      <c r="K4" s="153" t="s">
        <v>22</v>
      </c>
      <c r="L4" s="101"/>
      <c r="M4" s="173"/>
      <c r="N4" s="101"/>
      <c r="O4" s="101"/>
      <c r="P4" s="101"/>
      <c r="Q4" s="101"/>
      <c r="R4" s="101"/>
      <c r="S4" s="101"/>
    </row>
    <row r="5" spans="1:19" ht="15.75" thickBot="1" x14ac:dyDescent="0.3">
      <c r="A5" s="565"/>
      <c r="B5" s="565"/>
      <c r="C5" s="565"/>
      <c r="D5" s="565"/>
      <c r="E5" s="565"/>
      <c r="F5" s="193"/>
      <c r="G5" s="193"/>
      <c r="H5" s="130"/>
      <c r="I5" s="130"/>
      <c r="J5" s="130"/>
      <c r="K5" s="153" t="s">
        <v>22</v>
      </c>
      <c r="L5" s="101"/>
      <c r="M5" s="176"/>
      <c r="N5" s="101"/>
      <c r="O5" s="101"/>
      <c r="P5" s="101"/>
      <c r="Q5" s="101"/>
      <c r="R5" s="101"/>
      <c r="S5" s="101"/>
    </row>
    <row r="6" spans="1:19" ht="15" x14ac:dyDescent="0.2">
      <c r="A6" s="626" t="s">
        <v>144</v>
      </c>
      <c r="B6" s="627" t="s">
        <v>2</v>
      </c>
      <c r="C6" s="628"/>
      <c r="D6" s="629" t="s">
        <v>3</v>
      </c>
      <c r="E6" s="630"/>
      <c r="F6" s="631" t="s">
        <v>57</v>
      </c>
      <c r="G6" s="630"/>
      <c r="H6" s="629" t="s">
        <v>65</v>
      </c>
      <c r="I6" s="632"/>
      <c r="J6" s="154"/>
      <c r="K6" s="153" t="s">
        <v>22</v>
      </c>
      <c r="M6" s="177"/>
    </row>
    <row r="7" spans="1:19" ht="51" customHeight="1" x14ac:dyDescent="0.2">
      <c r="A7" s="633"/>
      <c r="B7" s="634"/>
      <c r="C7" s="635"/>
      <c r="D7" s="636"/>
      <c r="E7" s="637"/>
      <c r="F7" s="614"/>
      <c r="G7" s="637"/>
      <c r="H7" s="636"/>
      <c r="I7" s="638"/>
      <c r="J7" s="154"/>
      <c r="K7" s="153" t="s">
        <v>22</v>
      </c>
      <c r="M7" s="177"/>
    </row>
    <row r="8" spans="1:19" ht="28.5" x14ac:dyDescent="0.2">
      <c r="A8" s="639"/>
      <c r="B8" s="640" t="s">
        <v>71</v>
      </c>
      <c r="C8" s="640" t="s">
        <v>17</v>
      </c>
      <c r="D8" s="640" t="s">
        <v>71</v>
      </c>
      <c r="E8" s="640" t="s">
        <v>17</v>
      </c>
      <c r="F8" s="640" t="s">
        <v>71</v>
      </c>
      <c r="G8" s="640" t="s">
        <v>17</v>
      </c>
      <c r="H8" s="640" t="s">
        <v>71</v>
      </c>
      <c r="I8" s="641" t="s">
        <v>17</v>
      </c>
      <c r="J8" s="155"/>
      <c r="K8" s="153" t="s">
        <v>22</v>
      </c>
      <c r="M8" s="177"/>
    </row>
    <row r="9" spans="1:19" x14ac:dyDescent="0.2">
      <c r="A9" s="642" t="s">
        <v>61</v>
      </c>
      <c r="B9" s="156">
        <v>0</v>
      </c>
      <c r="C9" s="156">
        <v>0</v>
      </c>
      <c r="D9" s="156">
        <v>0</v>
      </c>
      <c r="E9" s="156">
        <v>0</v>
      </c>
      <c r="F9" s="156">
        <v>0</v>
      </c>
      <c r="G9" s="156">
        <v>0</v>
      </c>
      <c r="H9" s="156">
        <f t="shared" ref="H9:I13" si="0">SUM(B9+D9)</f>
        <v>0</v>
      </c>
      <c r="I9" s="643">
        <f t="shared" si="0"/>
        <v>0</v>
      </c>
      <c r="J9" s="165"/>
      <c r="K9" s="153" t="s">
        <v>22</v>
      </c>
      <c r="M9" s="178"/>
    </row>
    <row r="10" spans="1:19" x14ac:dyDescent="0.2">
      <c r="A10" s="642" t="s">
        <v>60</v>
      </c>
      <c r="B10" s="156">
        <v>0</v>
      </c>
      <c r="C10" s="156">
        <v>0</v>
      </c>
      <c r="D10" s="156">
        <v>0</v>
      </c>
      <c r="E10" s="156">
        <v>0</v>
      </c>
      <c r="F10" s="156">
        <v>0</v>
      </c>
      <c r="G10" s="156">
        <v>0</v>
      </c>
      <c r="H10" s="156">
        <f t="shared" si="0"/>
        <v>0</v>
      </c>
      <c r="I10" s="643">
        <f t="shared" si="0"/>
        <v>0</v>
      </c>
      <c r="J10" s="165"/>
      <c r="K10" s="153" t="s">
        <v>22</v>
      </c>
      <c r="M10" s="178"/>
    </row>
    <row r="11" spans="1:19" x14ac:dyDescent="0.2">
      <c r="A11" s="642" t="s">
        <v>59</v>
      </c>
      <c r="B11" s="156">
        <v>0</v>
      </c>
      <c r="C11" s="156">
        <v>0</v>
      </c>
      <c r="D11" s="156">
        <v>0</v>
      </c>
      <c r="E11" s="156">
        <v>0</v>
      </c>
      <c r="F11" s="156">
        <v>0</v>
      </c>
      <c r="G11" s="156">
        <v>0</v>
      </c>
      <c r="H11" s="156">
        <f t="shared" si="0"/>
        <v>0</v>
      </c>
      <c r="I11" s="643">
        <f t="shared" si="0"/>
        <v>0</v>
      </c>
      <c r="J11" s="165"/>
      <c r="K11" s="153" t="s">
        <v>22</v>
      </c>
      <c r="M11" s="178"/>
    </row>
    <row r="12" spans="1:19" x14ac:dyDescent="0.2">
      <c r="A12" s="644" t="s">
        <v>145</v>
      </c>
      <c r="B12" s="645">
        <f t="shared" ref="B12:D12" si="1">SUM(B9:B11)</f>
        <v>0</v>
      </c>
      <c r="C12" s="645">
        <f t="shared" si="1"/>
        <v>0</v>
      </c>
      <c r="D12" s="645">
        <f t="shared" si="1"/>
        <v>0</v>
      </c>
      <c r="E12" s="645">
        <v>0</v>
      </c>
      <c r="F12" s="645">
        <f>SUM(F9:F11)</f>
        <v>0</v>
      </c>
      <c r="G12" s="645">
        <f>SUM(G9:G11)</f>
        <v>0</v>
      </c>
      <c r="H12" s="645">
        <f t="shared" si="0"/>
        <v>0</v>
      </c>
      <c r="I12" s="646">
        <f t="shared" si="0"/>
        <v>0</v>
      </c>
      <c r="J12" s="165"/>
      <c r="K12" s="153" t="s">
        <v>22</v>
      </c>
      <c r="M12" s="178"/>
    </row>
    <row r="13" spans="1:19" x14ac:dyDescent="0.2">
      <c r="A13" s="647" t="s">
        <v>146</v>
      </c>
      <c r="B13" s="156">
        <v>0</v>
      </c>
      <c r="C13" s="156"/>
      <c r="D13" s="156">
        <f t="shared" ref="D13" si="2">-D12*0.5</f>
        <v>0</v>
      </c>
      <c r="E13" s="156">
        <v>0</v>
      </c>
      <c r="F13" s="156">
        <v>0</v>
      </c>
      <c r="G13" s="156">
        <v>0</v>
      </c>
      <c r="H13" s="156">
        <f t="shared" si="0"/>
        <v>0</v>
      </c>
      <c r="I13" s="643">
        <f t="shared" si="0"/>
        <v>0</v>
      </c>
      <c r="J13" s="165"/>
      <c r="K13" s="153" t="s">
        <v>22</v>
      </c>
      <c r="M13" s="178"/>
    </row>
    <row r="14" spans="1:19" x14ac:dyDescent="0.2">
      <c r="A14" s="642" t="s">
        <v>126</v>
      </c>
      <c r="B14" s="156">
        <v>0</v>
      </c>
      <c r="C14" s="156"/>
      <c r="D14" s="156">
        <v>0</v>
      </c>
      <c r="E14" s="410">
        <v>0</v>
      </c>
      <c r="F14" s="158">
        <v>0</v>
      </c>
      <c r="G14" s="158">
        <v>0</v>
      </c>
      <c r="H14" s="156">
        <f>SUM(B14+D14)</f>
        <v>0</v>
      </c>
      <c r="I14" s="648">
        <v>0</v>
      </c>
      <c r="J14" s="165"/>
      <c r="K14" s="153" t="s">
        <v>22</v>
      </c>
      <c r="M14" s="178"/>
    </row>
    <row r="15" spans="1:19" x14ac:dyDescent="0.2">
      <c r="A15" s="649" t="s">
        <v>147</v>
      </c>
      <c r="B15" s="157">
        <f>SUM(B12:B14)</f>
        <v>0</v>
      </c>
      <c r="C15" s="157">
        <f>SUM(C12)</f>
        <v>0</v>
      </c>
      <c r="D15" s="157">
        <f t="shared" ref="D15:G15" si="3">SUM(D12:D14)</f>
        <v>0</v>
      </c>
      <c r="E15" s="650">
        <f>SUM(E12:E14)</f>
        <v>0</v>
      </c>
      <c r="F15" s="651">
        <f t="shared" si="3"/>
        <v>0</v>
      </c>
      <c r="G15" s="651">
        <f t="shared" si="3"/>
        <v>0</v>
      </c>
      <c r="H15" s="651">
        <f>SUM(B15+D15)</f>
        <v>0</v>
      </c>
      <c r="I15" s="652">
        <v>0</v>
      </c>
      <c r="J15" s="165"/>
      <c r="K15" s="153" t="s">
        <v>22</v>
      </c>
      <c r="M15" s="177"/>
    </row>
    <row r="16" spans="1:19" x14ac:dyDescent="0.2">
      <c r="A16" s="642" t="s">
        <v>148</v>
      </c>
      <c r="B16" s="156"/>
      <c r="C16" s="156">
        <v>0</v>
      </c>
      <c r="D16" s="156"/>
      <c r="E16" s="411">
        <v>0</v>
      </c>
      <c r="F16" s="156"/>
      <c r="G16" s="156">
        <v>0</v>
      </c>
      <c r="H16" s="156"/>
      <c r="I16" s="648">
        <f>SUM(C16+E16)</f>
        <v>0</v>
      </c>
      <c r="J16" s="165"/>
      <c r="K16" s="153" t="s">
        <v>22</v>
      </c>
      <c r="M16" s="177"/>
    </row>
    <row r="17" spans="1:13" x14ac:dyDescent="0.2">
      <c r="A17" s="642" t="s">
        <v>121</v>
      </c>
      <c r="B17" s="156"/>
      <c r="C17" s="156">
        <v>0</v>
      </c>
      <c r="D17" s="156"/>
      <c r="E17" s="411">
        <v>0</v>
      </c>
      <c r="F17" s="156"/>
      <c r="G17" s="156">
        <v>0</v>
      </c>
      <c r="H17" s="156"/>
      <c r="I17" s="648">
        <v>0</v>
      </c>
      <c r="J17" s="165"/>
      <c r="K17" s="153" t="s">
        <v>22</v>
      </c>
      <c r="M17" s="177"/>
    </row>
    <row r="18" spans="1:13" x14ac:dyDescent="0.2">
      <c r="A18" s="642" t="s">
        <v>120</v>
      </c>
      <c r="B18" s="156"/>
      <c r="C18" s="156">
        <v>0</v>
      </c>
      <c r="D18" s="156"/>
      <c r="E18" s="411">
        <v>0</v>
      </c>
      <c r="F18" s="156"/>
      <c r="G18" s="156">
        <v>0</v>
      </c>
      <c r="H18" s="156"/>
      <c r="I18" s="648">
        <v>0</v>
      </c>
      <c r="J18" s="165"/>
      <c r="K18" s="153" t="s">
        <v>22</v>
      </c>
      <c r="M18" s="177"/>
    </row>
    <row r="19" spans="1:13" x14ac:dyDescent="0.2">
      <c r="A19" s="642" t="s">
        <v>135</v>
      </c>
      <c r="B19" s="156"/>
      <c r="C19" s="156">
        <v>0</v>
      </c>
      <c r="D19" s="156"/>
      <c r="E19" s="411">
        <v>0</v>
      </c>
      <c r="F19" s="156"/>
      <c r="G19" s="156">
        <v>0</v>
      </c>
      <c r="H19" s="156"/>
      <c r="I19" s="648">
        <v>0</v>
      </c>
      <c r="J19" s="165"/>
      <c r="K19" s="153" t="s">
        <v>22</v>
      </c>
      <c r="M19" s="177"/>
    </row>
    <row r="20" spans="1:13" x14ac:dyDescent="0.2">
      <c r="A20" s="642" t="s">
        <v>118</v>
      </c>
      <c r="B20" s="156"/>
      <c r="C20" s="156">
        <v>0</v>
      </c>
      <c r="D20" s="156"/>
      <c r="E20" s="411">
        <v>0</v>
      </c>
      <c r="F20" s="156"/>
      <c r="G20" s="156">
        <v>0</v>
      </c>
      <c r="H20" s="156"/>
      <c r="I20" s="648">
        <v>0</v>
      </c>
      <c r="J20" s="165"/>
      <c r="K20" s="153" t="s">
        <v>22</v>
      </c>
      <c r="M20" s="177"/>
    </row>
    <row r="21" spans="1:13" x14ac:dyDescent="0.2">
      <c r="A21" s="642" t="s">
        <v>117</v>
      </c>
      <c r="B21" s="156"/>
      <c r="C21" s="156">
        <v>0</v>
      </c>
      <c r="D21" s="156"/>
      <c r="E21" s="411">
        <v>0</v>
      </c>
      <c r="F21" s="156"/>
      <c r="G21" s="156">
        <v>0</v>
      </c>
      <c r="H21" s="156"/>
      <c r="I21" s="648">
        <v>0</v>
      </c>
      <c r="J21" s="165"/>
      <c r="K21" s="153" t="s">
        <v>22</v>
      </c>
      <c r="M21" s="177"/>
    </row>
    <row r="22" spans="1:13" x14ac:dyDescent="0.2">
      <c r="A22" s="642" t="s">
        <v>149</v>
      </c>
      <c r="B22" s="156"/>
      <c r="C22" s="156">
        <v>0</v>
      </c>
      <c r="D22" s="156"/>
      <c r="E22" s="411">
        <v>0</v>
      </c>
      <c r="F22" s="156"/>
      <c r="G22" s="156">
        <v>0</v>
      </c>
      <c r="H22" s="156"/>
      <c r="I22" s="648">
        <v>0</v>
      </c>
      <c r="J22" s="165"/>
      <c r="K22" s="153" t="s">
        <v>22</v>
      </c>
      <c r="M22" s="177"/>
    </row>
    <row r="23" spans="1:13" x14ac:dyDescent="0.2">
      <c r="A23" s="642" t="s">
        <v>116</v>
      </c>
      <c r="B23" s="156"/>
      <c r="C23" s="156">
        <v>-63</v>
      </c>
      <c r="D23" s="156"/>
      <c r="E23" s="411">
        <v>-187</v>
      </c>
      <c r="F23" s="156"/>
      <c r="G23" s="156">
        <f>SUM(C23+E23)</f>
        <v>-250</v>
      </c>
      <c r="H23" s="156"/>
      <c r="I23" s="648">
        <v>-250</v>
      </c>
      <c r="J23" s="165"/>
      <c r="K23" s="153" t="s">
        <v>22</v>
      </c>
      <c r="M23" s="177"/>
    </row>
    <row r="24" spans="1:13" x14ac:dyDescent="0.2">
      <c r="A24" s="642" t="s">
        <v>115</v>
      </c>
      <c r="B24" s="156"/>
      <c r="C24" s="156">
        <v>0</v>
      </c>
      <c r="D24" s="156"/>
      <c r="E24" s="411">
        <v>0</v>
      </c>
      <c r="F24" s="156"/>
      <c r="G24" s="156">
        <v>0</v>
      </c>
      <c r="H24" s="156"/>
      <c r="I24" s="648">
        <v>0</v>
      </c>
      <c r="J24" s="165"/>
      <c r="K24" s="153" t="s">
        <v>22</v>
      </c>
    </row>
    <row r="25" spans="1:13" x14ac:dyDescent="0.2">
      <c r="A25" s="653" t="s">
        <v>114</v>
      </c>
      <c r="B25" s="158"/>
      <c r="C25" s="158">
        <v>0</v>
      </c>
      <c r="D25" s="158"/>
      <c r="E25" s="410">
        <v>0</v>
      </c>
      <c r="F25" s="158"/>
      <c r="G25" s="158">
        <v>0</v>
      </c>
      <c r="H25" s="156"/>
      <c r="I25" s="648">
        <v>0</v>
      </c>
      <c r="J25" s="165"/>
      <c r="K25" s="153" t="s">
        <v>22</v>
      </c>
    </row>
    <row r="26" spans="1:13" x14ac:dyDescent="0.2">
      <c r="A26" s="653" t="s">
        <v>113</v>
      </c>
      <c r="B26" s="158"/>
      <c r="C26" s="158">
        <v>0</v>
      </c>
      <c r="D26" s="158"/>
      <c r="E26" s="410">
        <v>0</v>
      </c>
      <c r="F26" s="158"/>
      <c r="G26" s="158">
        <v>0</v>
      </c>
      <c r="H26" s="158"/>
      <c r="I26" s="654">
        <f>SUM(C26+E26)</f>
        <v>0</v>
      </c>
      <c r="J26" s="165"/>
      <c r="K26" s="153" t="s">
        <v>22</v>
      </c>
    </row>
    <row r="27" spans="1:13" ht="15.75" thickBot="1" x14ac:dyDescent="0.3">
      <c r="A27" s="655" t="s">
        <v>150</v>
      </c>
      <c r="B27" s="656"/>
      <c r="C27" s="657">
        <f>SUM(C15:C26)</f>
        <v>-63</v>
      </c>
      <c r="D27" s="656">
        <f>SUM(D15:D25)</f>
        <v>0</v>
      </c>
      <c r="E27" s="658">
        <f>SUM(E15:E26)</f>
        <v>-187</v>
      </c>
      <c r="F27" s="657"/>
      <c r="G27" s="657">
        <f>SUM(G15:G26)</f>
        <v>-250</v>
      </c>
      <c r="H27" s="656">
        <f>SUM(H15:H25)</f>
        <v>0</v>
      </c>
      <c r="I27" s="659">
        <f>SUM(I15:I26)</f>
        <v>-250</v>
      </c>
      <c r="J27" s="625"/>
      <c r="K27" s="153" t="s">
        <v>22</v>
      </c>
    </row>
    <row r="28" spans="1:13" ht="15" x14ac:dyDescent="0.25">
      <c r="A28" s="160"/>
      <c r="B28" s="159"/>
      <c r="C28" s="159"/>
      <c r="D28" s="159"/>
      <c r="E28" s="159"/>
      <c r="F28" s="159"/>
      <c r="G28" s="159"/>
      <c r="H28" s="159"/>
      <c r="I28" s="159"/>
      <c r="J28" s="159"/>
      <c r="K28" s="153" t="s">
        <v>6</v>
      </c>
    </row>
    <row r="29" spans="1:13" ht="3" customHeight="1" x14ac:dyDescent="0.2">
      <c r="A29" s="613"/>
      <c r="B29" s="613"/>
      <c r="C29" s="613"/>
      <c r="D29" s="613"/>
      <c r="E29" s="613"/>
      <c r="F29" s="613"/>
      <c r="G29" s="613"/>
      <c r="H29" s="613"/>
      <c r="I29" s="613"/>
      <c r="K29" s="153" t="s">
        <v>22</v>
      </c>
    </row>
    <row r="30" spans="1:13" hidden="1" x14ac:dyDescent="0.2">
      <c r="A30" s="613"/>
      <c r="B30" s="613"/>
      <c r="C30" s="613"/>
      <c r="D30" s="613"/>
      <c r="E30" s="613"/>
      <c r="F30" s="613"/>
      <c r="G30" s="613"/>
      <c r="H30" s="613"/>
      <c r="I30" s="613"/>
      <c r="K30" s="153" t="s">
        <v>22</v>
      </c>
    </row>
    <row r="31" spans="1:13" ht="18" hidden="1" customHeight="1" x14ac:dyDescent="0.2">
      <c r="A31" s="613"/>
      <c r="B31" s="613"/>
      <c r="C31" s="613"/>
      <c r="D31" s="613"/>
      <c r="E31" s="613"/>
      <c r="F31" s="613"/>
      <c r="G31" s="613"/>
      <c r="H31" s="613"/>
      <c r="I31" s="613"/>
      <c r="K31" s="153" t="s">
        <v>22</v>
      </c>
    </row>
  </sheetData>
  <mergeCells count="11">
    <mergeCell ref="A29:I31"/>
    <mergeCell ref="H6:I7"/>
    <mergeCell ref="A6:A8"/>
    <mergeCell ref="D6:E7"/>
    <mergeCell ref="F6:G7"/>
    <mergeCell ref="B6:C7"/>
    <mergeCell ref="A1:I1"/>
    <mergeCell ref="A2:I2"/>
    <mergeCell ref="A3:I3"/>
    <mergeCell ref="A4:I4"/>
    <mergeCell ref="A5:E5"/>
  </mergeCells>
  <pageMargins left="0.7" right="0.7" top="0.75" bottom="0.75" header="0.3" footer="0.3"/>
  <pageSetup scale="89" orientation="landscape" r:id="rId1"/>
  <headerFooter>
    <oddHeader>&amp;L&amp;"Arial,Bold"&amp;10J. Financial Analysis of Program Changes</oddHeader>
    <oddFooter>&amp;CExhibit J - Financial Analysis of Program Changes</oddFooter>
  </headerFooter>
  <ignoredErrors>
    <ignoredError sqref="B15"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view="pageBreakPreview" zoomScaleNormal="100" zoomScaleSheetLayoutView="100" workbookViewId="0">
      <pane xSplit="1" ySplit="7" topLeftCell="B23" activePane="bottomRight" state="frozen"/>
      <selection pane="topRight" activeCell="B1" sqref="B1"/>
      <selection pane="bottomLeft" activeCell="A8" sqref="A8"/>
      <selection pane="bottomRight" activeCell="E41" sqref="E41"/>
    </sheetView>
  </sheetViews>
  <sheetFormatPr defaultRowHeight="14.25" x14ac:dyDescent="0.2"/>
  <cols>
    <col min="1" max="1" width="67.33203125" style="35" customWidth="1"/>
    <col min="2" max="2" width="6.44140625" style="35" customWidth="1"/>
    <col min="3" max="3" width="9.88671875" style="35" customWidth="1"/>
    <col min="4" max="4" width="6.44140625" style="35" customWidth="1"/>
    <col min="5" max="5" width="9.88671875" style="35" customWidth="1"/>
    <col min="6" max="6" width="6.44140625" style="35" customWidth="1"/>
    <col min="7" max="7" width="9.88671875" style="35" customWidth="1"/>
    <col min="8" max="8" width="6.44140625" style="35" customWidth="1"/>
    <col min="9" max="9" width="9.88671875" style="35" customWidth="1"/>
    <col min="10" max="10" width="10.88671875" style="36" bestFit="1" customWidth="1"/>
    <col min="11" max="11" width="3.5546875" style="35" customWidth="1"/>
    <col min="12" max="12" width="90.77734375" style="75" customWidth="1"/>
    <col min="13" max="14" width="6.44140625" style="35" customWidth="1"/>
    <col min="15" max="15" width="9.88671875" style="35" customWidth="1"/>
    <col min="16" max="17" width="6.44140625" style="35" customWidth="1"/>
    <col min="18" max="18" width="9.88671875" style="35" customWidth="1"/>
    <col min="19" max="16384" width="8.88671875" style="35"/>
  </cols>
  <sheetData>
    <row r="1" spans="1:18" ht="18" x14ac:dyDescent="0.25">
      <c r="A1" s="530" t="s">
        <v>11</v>
      </c>
      <c r="B1" s="530"/>
      <c r="C1" s="530"/>
      <c r="D1" s="530"/>
      <c r="E1" s="530"/>
      <c r="F1" s="530"/>
      <c r="G1" s="530"/>
      <c r="H1" s="530"/>
      <c r="I1" s="530"/>
      <c r="J1" s="46" t="s">
        <v>22</v>
      </c>
      <c r="K1" s="74"/>
      <c r="L1" s="166"/>
      <c r="M1" s="74"/>
      <c r="N1" s="74"/>
      <c r="O1" s="74"/>
      <c r="P1" s="74"/>
      <c r="Q1" s="74"/>
      <c r="R1" s="74"/>
    </row>
    <row r="2" spans="1:18" ht="15" x14ac:dyDescent="0.2">
      <c r="A2" s="531" t="s">
        <v>1</v>
      </c>
      <c r="B2" s="531"/>
      <c r="C2" s="531"/>
      <c r="D2" s="531"/>
      <c r="E2" s="531"/>
      <c r="F2" s="531"/>
      <c r="G2" s="531"/>
      <c r="H2" s="531"/>
      <c r="I2" s="531"/>
      <c r="J2" s="46" t="s">
        <v>22</v>
      </c>
      <c r="K2" s="73"/>
      <c r="L2" s="167"/>
      <c r="M2" s="73"/>
      <c r="N2" s="73"/>
      <c r="O2" s="73"/>
      <c r="P2" s="73"/>
      <c r="Q2" s="73"/>
      <c r="R2" s="73"/>
    </row>
    <row r="3" spans="1:18" x14ac:dyDescent="0.2">
      <c r="A3" s="532" t="s">
        <v>0</v>
      </c>
      <c r="B3" s="532"/>
      <c r="C3" s="532"/>
      <c r="D3" s="532"/>
      <c r="E3" s="532"/>
      <c r="F3" s="532"/>
      <c r="G3" s="532"/>
      <c r="H3" s="532"/>
      <c r="I3" s="532"/>
      <c r="J3" s="46" t="s">
        <v>22</v>
      </c>
      <c r="K3" s="72"/>
      <c r="L3" s="167"/>
      <c r="M3" s="72"/>
      <c r="N3" s="72"/>
      <c r="O3" s="72"/>
      <c r="P3" s="72"/>
      <c r="Q3" s="72"/>
      <c r="R3" s="72"/>
    </row>
    <row r="4" spans="1:18" x14ac:dyDescent="0.2">
      <c r="A4" s="533" t="s">
        <v>13</v>
      </c>
      <c r="B4" s="533"/>
      <c r="C4" s="533"/>
      <c r="D4" s="533"/>
      <c r="E4" s="533"/>
      <c r="F4" s="533"/>
      <c r="G4" s="533"/>
      <c r="H4" s="533"/>
      <c r="I4" s="533"/>
      <c r="J4" s="46" t="s">
        <v>22</v>
      </c>
      <c r="K4" s="71"/>
      <c r="L4" s="167"/>
      <c r="M4" s="71"/>
      <c r="N4" s="71"/>
      <c r="O4" s="71"/>
      <c r="P4" s="71"/>
      <c r="Q4" s="71"/>
      <c r="R4" s="71"/>
    </row>
    <row r="5" spans="1:18" ht="15.75" thickBot="1" x14ac:dyDescent="0.3">
      <c r="A5" s="533"/>
      <c r="B5" s="533"/>
      <c r="C5" s="533"/>
      <c r="D5" s="533"/>
      <c r="E5" s="533"/>
      <c r="F5" s="533"/>
      <c r="G5" s="533"/>
      <c r="H5" s="533"/>
      <c r="I5" s="533"/>
      <c r="J5" s="46" t="s">
        <v>22</v>
      </c>
      <c r="K5" s="71"/>
      <c r="L5" s="169"/>
      <c r="M5" s="71"/>
      <c r="N5" s="71"/>
      <c r="O5" s="71"/>
      <c r="P5" s="71"/>
      <c r="Q5" s="71"/>
      <c r="R5" s="71"/>
    </row>
    <row r="6" spans="1:18" ht="50.25" customHeight="1" x14ac:dyDescent="0.2">
      <c r="A6" s="534" t="s">
        <v>130</v>
      </c>
      <c r="B6" s="536" t="s">
        <v>207</v>
      </c>
      <c r="C6" s="536"/>
      <c r="D6" s="536" t="s">
        <v>231</v>
      </c>
      <c r="E6" s="536"/>
      <c r="F6" s="536" t="s">
        <v>160</v>
      </c>
      <c r="G6" s="536"/>
      <c r="H6" s="536" t="s">
        <v>7</v>
      </c>
      <c r="I6" s="537"/>
      <c r="J6" s="46" t="s">
        <v>22</v>
      </c>
      <c r="L6" s="179"/>
    </row>
    <row r="7" spans="1:18" ht="14.25" customHeight="1" x14ac:dyDescent="0.2">
      <c r="A7" s="535"/>
      <c r="B7" s="70" t="s">
        <v>129</v>
      </c>
      <c r="C7" s="70" t="s">
        <v>17</v>
      </c>
      <c r="D7" s="70" t="s">
        <v>129</v>
      </c>
      <c r="E7" s="70" t="s">
        <v>17</v>
      </c>
      <c r="F7" s="70" t="s">
        <v>129</v>
      </c>
      <c r="G7" s="70" t="s">
        <v>17</v>
      </c>
      <c r="H7" s="70" t="s">
        <v>129</v>
      </c>
      <c r="I7" s="69" t="s">
        <v>17</v>
      </c>
      <c r="J7" s="46" t="s">
        <v>22</v>
      </c>
      <c r="L7" s="180"/>
    </row>
    <row r="8" spans="1:18" x14ac:dyDescent="0.2">
      <c r="A8" s="64" t="s">
        <v>128</v>
      </c>
      <c r="B8" s="63">
        <v>116</v>
      </c>
      <c r="C8" s="63">
        <v>10327</v>
      </c>
      <c r="D8" s="63">
        <v>109</v>
      </c>
      <c r="E8" s="63">
        <v>10683</v>
      </c>
      <c r="F8" s="63">
        <v>109</v>
      </c>
      <c r="G8" s="63">
        <v>10753</v>
      </c>
      <c r="H8" s="63">
        <f t="shared" ref="H8:I13" si="0">F8-D8</f>
        <v>0</v>
      </c>
      <c r="I8" s="61">
        <f t="shared" si="0"/>
        <v>70</v>
      </c>
      <c r="J8" s="46" t="s">
        <v>22</v>
      </c>
      <c r="L8" s="179"/>
    </row>
    <row r="9" spans="1:18" x14ac:dyDescent="0.2">
      <c r="A9" s="84" t="s">
        <v>127</v>
      </c>
      <c r="B9" s="39">
        <v>0</v>
      </c>
      <c r="C9" s="39">
        <v>98</v>
      </c>
      <c r="D9" s="39">
        <v>0</v>
      </c>
      <c r="E9" s="39">
        <v>0</v>
      </c>
      <c r="F9" s="39">
        <v>0</v>
      </c>
      <c r="G9" s="39">
        <v>0</v>
      </c>
      <c r="H9" s="39">
        <f t="shared" si="0"/>
        <v>0</v>
      </c>
      <c r="I9" s="43">
        <f t="shared" si="0"/>
        <v>0</v>
      </c>
      <c r="J9" s="46" t="s">
        <v>22</v>
      </c>
      <c r="L9" s="181"/>
    </row>
    <row r="10" spans="1:18" x14ac:dyDescent="0.2">
      <c r="A10" s="84" t="s">
        <v>126</v>
      </c>
      <c r="B10" s="39">
        <f>SUM(B11:B12)</f>
        <v>0</v>
      </c>
      <c r="C10" s="39">
        <v>54</v>
      </c>
      <c r="D10" s="39">
        <v>0</v>
      </c>
      <c r="E10" s="39">
        <v>0</v>
      </c>
      <c r="F10" s="39">
        <v>0</v>
      </c>
      <c r="G10" s="39">
        <v>0</v>
      </c>
      <c r="H10" s="39">
        <f t="shared" si="0"/>
        <v>0</v>
      </c>
      <c r="I10" s="43">
        <f t="shared" si="0"/>
        <v>0</v>
      </c>
      <c r="J10" s="46" t="s">
        <v>22</v>
      </c>
      <c r="L10" s="181"/>
    </row>
    <row r="11" spans="1:18" x14ac:dyDescent="0.2">
      <c r="A11" s="95" t="s">
        <v>73</v>
      </c>
      <c r="B11" s="94">
        <v>0</v>
      </c>
      <c r="C11" s="94">
        <v>0</v>
      </c>
      <c r="D11" s="94">
        <v>0</v>
      </c>
      <c r="E11" s="94">
        <v>0</v>
      </c>
      <c r="F11" s="94">
        <v>0</v>
      </c>
      <c r="G11" s="94">
        <v>0</v>
      </c>
      <c r="H11" s="94">
        <f t="shared" si="0"/>
        <v>0</v>
      </c>
      <c r="I11" s="93">
        <f t="shared" si="0"/>
        <v>0</v>
      </c>
      <c r="J11" s="46" t="s">
        <v>22</v>
      </c>
      <c r="L11" s="181"/>
    </row>
    <row r="12" spans="1:18" x14ac:dyDescent="0.2">
      <c r="A12" s="95" t="s">
        <v>125</v>
      </c>
      <c r="B12" s="94">
        <v>0</v>
      </c>
      <c r="C12" s="94">
        <v>0</v>
      </c>
      <c r="D12" s="94">
        <v>0</v>
      </c>
      <c r="E12" s="94">
        <v>0</v>
      </c>
      <c r="F12" s="94">
        <v>0</v>
      </c>
      <c r="G12" s="94">
        <v>0</v>
      </c>
      <c r="H12" s="94">
        <f t="shared" si="0"/>
        <v>0</v>
      </c>
      <c r="I12" s="93">
        <f t="shared" si="0"/>
        <v>0</v>
      </c>
      <c r="J12" s="46" t="s">
        <v>22</v>
      </c>
      <c r="L12" s="181"/>
    </row>
    <row r="13" spans="1:18" x14ac:dyDescent="0.2">
      <c r="A13" s="84" t="s">
        <v>124</v>
      </c>
      <c r="B13" s="59">
        <v>0</v>
      </c>
      <c r="C13" s="59">
        <v>0</v>
      </c>
      <c r="D13" s="59">
        <v>0</v>
      </c>
      <c r="E13" s="59">
        <v>0</v>
      </c>
      <c r="F13" s="59">
        <v>0</v>
      </c>
      <c r="G13" s="59">
        <v>0</v>
      </c>
      <c r="H13" s="59">
        <f t="shared" si="0"/>
        <v>0</v>
      </c>
      <c r="I13" s="58">
        <f t="shared" si="0"/>
        <v>0</v>
      </c>
      <c r="J13" s="46" t="s">
        <v>22</v>
      </c>
      <c r="L13" s="181"/>
    </row>
    <row r="14" spans="1:18" ht="15" x14ac:dyDescent="0.25">
      <c r="A14" s="91" t="s">
        <v>8</v>
      </c>
      <c r="B14" s="38">
        <v>109</v>
      </c>
      <c r="C14" s="38">
        <f t="shared" ref="C14:I14" si="1">SUM(C8:C10,C13)</f>
        <v>10479</v>
      </c>
      <c r="D14" s="38">
        <f t="shared" si="1"/>
        <v>109</v>
      </c>
      <c r="E14" s="38">
        <f t="shared" si="1"/>
        <v>10683</v>
      </c>
      <c r="F14" s="38">
        <f t="shared" si="1"/>
        <v>109</v>
      </c>
      <c r="G14" s="38">
        <f t="shared" si="1"/>
        <v>10753</v>
      </c>
      <c r="H14" s="38">
        <f t="shared" si="1"/>
        <v>0</v>
      </c>
      <c r="I14" s="41">
        <f t="shared" si="1"/>
        <v>70</v>
      </c>
      <c r="J14" s="46" t="s">
        <v>22</v>
      </c>
      <c r="L14" s="181"/>
    </row>
    <row r="15" spans="1:18" ht="15" x14ac:dyDescent="0.25">
      <c r="A15" s="92" t="s">
        <v>123</v>
      </c>
      <c r="B15" s="39"/>
      <c r="C15" s="39"/>
      <c r="D15" s="39"/>
      <c r="E15" s="39"/>
      <c r="F15" s="39"/>
      <c r="G15" s="39"/>
      <c r="H15" s="39"/>
      <c r="I15" s="43"/>
      <c r="J15" s="46" t="s">
        <v>22</v>
      </c>
      <c r="L15" s="181"/>
    </row>
    <row r="16" spans="1:18" x14ac:dyDescent="0.2">
      <c r="A16" s="84" t="s">
        <v>122</v>
      </c>
      <c r="B16" s="39"/>
      <c r="C16" s="39">
        <v>4278</v>
      </c>
      <c r="D16" s="39"/>
      <c r="E16" s="39">
        <v>4042</v>
      </c>
      <c r="F16" s="39"/>
      <c r="G16" s="39">
        <v>4202</v>
      </c>
      <c r="H16" s="39"/>
      <c r="I16" s="43">
        <f t="shared" ref="I16:I26" si="2">G16-E16</f>
        <v>160</v>
      </c>
      <c r="J16" s="46" t="s">
        <v>22</v>
      </c>
      <c r="L16" s="181"/>
    </row>
    <row r="17" spans="1:12" x14ac:dyDescent="0.2">
      <c r="A17" s="84" t="s">
        <v>208</v>
      </c>
      <c r="B17" s="39"/>
      <c r="C17" s="39">
        <v>10</v>
      </c>
      <c r="D17" s="39"/>
      <c r="E17" s="39">
        <v>0</v>
      </c>
      <c r="F17" s="39"/>
      <c r="G17" s="39">
        <v>0</v>
      </c>
      <c r="H17" s="39"/>
      <c r="I17" s="43"/>
      <c r="J17" s="46" t="s">
        <v>22</v>
      </c>
      <c r="L17" s="181"/>
    </row>
    <row r="18" spans="1:12" x14ac:dyDescent="0.2">
      <c r="A18" s="84" t="s">
        <v>121</v>
      </c>
      <c r="B18" s="39"/>
      <c r="C18" s="39">
        <v>500</v>
      </c>
      <c r="D18" s="39"/>
      <c r="E18" s="39">
        <v>510</v>
      </c>
      <c r="F18" s="39"/>
      <c r="G18" s="39">
        <v>530</v>
      </c>
      <c r="H18" s="39"/>
      <c r="I18" s="43">
        <f t="shared" si="2"/>
        <v>20</v>
      </c>
      <c r="J18" s="46" t="s">
        <v>22</v>
      </c>
      <c r="L18" s="181"/>
    </row>
    <row r="19" spans="1:12" x14ac:dyDescent="0.2">
      <c r="A19" s="84" t="s">
        <v>120</v>
      </c>
      <c r="B19" s="39"/>
      <c r="C19" s="39">
        <v>18</v>
      </c>
      <c r="D19" s="39"/>
      <c r="E19" s="39">
        <v>23</v>
      </c>
      <c r="F19" s="39"/>
      <c r="G19" s="39">
        <v>26</v>
      </c>
      <c r="H19" s="39"/>
      <c r="I19" s="43">
        <f t="shared" si="2"/>
        <v>3</v>
      </c>
      <c r="J19" s="46" t="s">
        <v>22</v>
      </c>
      <c r="L19" s="181"/>
    </row>
    <row r="20" spans="1:12" x14ac:dyDescent="0.2">
      <c r="A20" s="84" t="s">
        <v>119</v>
      </c>
      <c r="B20" s="39"/>
      <c r="C20" s="39">
        <v>9077</v>
      </c>
      <c r="D20" s="39"/>
      <c r="E20" s="39">
        <v>9000</v>
      </c>
      <c r="F20" s="39"/>
      <c r="G20" s="39">
        <v>0</v>
      </c>
      <c r="H20" s="39"/>
      <c r="I20" s="43">
        <f t="shared" si="2"/>
        <v>-9000</v>
      </c>
      <c r="J20" s="46" t="s">
        <v>22</v>
      </c>
      <c r="L20" s="181"/>
    </row>
    <row r="21" spans="1:12" x14ac:dyDescent="0.2">
      <c r="A21" s="84" t="s">
        <v>118</v>
      </c>
      <c r="B21" s="39"/>
      <c r="C21" s="39">
        <v>563</v>
      </c>
      <c r="D21" s="39"/>
      <c r="E21" s="39">
        <v>636</v>
      </c>
      <c r="F21" s="39"/>
      <c r="G21" s="39">
        <v>326</v>
      </c>
      <c r="H21" s="39"/>
      <c r="I21" s="43">
        <f t="shared" si="2"/>
        <v>-310</v>
      </c>
      <c r="J21" s="46" t="s">
        <v>22</v>
      </c>
      <c r="L21" s="181"/>
    </row>
    <row r="22" spans="1:12" x14ac:dyDescent="0.2">
      <c r="A22" s="84" t="s">
        <v>117</v>
      </c>
      <c r="B22" s="39"/>
      <c r="C22" s="39">
        <v>0</v>
      </c>
      <c r="D22" s="39"/>
      <c r="E22" s="39">
        <v>0</v>
      </c>
      <c r="F22" s="39"/>
      <c r="G22" s="39">
        <v>0</v>
      </c>
      <c r="H22" s="39"/>
      <c r="I22" s="43">
        <f t="shared" si="2"/>
        <v>0</v>
      </c>
      <c r="J22" s="46" t="s">
        <v>22</v>
      </c>
      <c r="L22" s="181"/>
    </row>
    <row r="23" spans="1:12" x14ac:dyDescent="0.2">
      <c r="A23" s="84" t="s">
        <v>116</v>
      </c>
      <c r="B23" s="39"/>
      <c r="C23" s="39">
        <v>46450</v>
      </c>
      <c r="D23" s="39"/>
      <c r="E23" s="39">
        <v>56282</v>
      </c>
      <c r="F23" s="39"/>
      <c r="G23" s="39">
        <v>51843</v>
      </c>
      <c r="H23" s="39"/>
      <c r="I23" s="43">
        <f t="shared" si="2"/>
        <v>-4439</v>
      </c>
      <c r="J23" s="46" t="s">
        <v>22</v>
      </c>
      <c r="L23" s="181"/>
    </row>
    <row r="24" spans="1:12" x14ac:dyDescent="0.2">
      <c r="A24" s="84" t="s">
        <v>115</v>
      </c>
      <c r="B24" s="39"/>
      <c r="C24" s="39">
        <v>12701</v>
      </c>
      <c r="D24" s="39"/>
      <c r="E24" s="39">
        <v>15475</v>
      </c>
      <c r="F24" s="39"/>
      <c r="G24" s="39">
        <v>16050</v>
      </c>
      <c r="H24" s="39"/>
      <c r="I24" s="43">
        <f t="shared" si="2"/>
        <v>575</v>
      </c>
      <c r="J24" s="46" t="s">
        <v>22</v>
      </c>
      <c r="L24" s="181"/>
    </row>
    <row r="25" spans="1:12" x14ac:dyDescent="0.2">
      <c r="A25" s="84" t="s">
        <v>114</v>
      </c>
      <c r="B25" s="39"/>
      <c r="C25" s="39">
        <v>2552</v>
      </c>
      <c r="D25" s="39"/>
      <c r="E25" s="39">
        <v>2600</v>
      </c>
      <c r="F25" s="39"/>
      <c r="G25" s="39">
        <v>2650</v>
      </c>
      <c r="H25" s="39"/>
      <c r="I25" s="43">
        <f t="shared" si="2"/>
        <v>50</v>
      </c>
      <c r="J25" s="46" t="s">
        <v>22</v>
      </c>
      <c r="L25" s="181"/>
    </row>
    <row r="26" spans="1:12" x14ac:dyDescent="0.2">
      <c r="A26" s="84" t="s">
        <v>113</v>
      </c>
      <c r="B26" s="39"/>
      <c r="C26" s="39">
        <v>988</v>
      </c>
      <c r="D26" s="39"/>
      <c r="E26" s="39">
        <v>1100</v>
      </c>
      <c r="F26" s="39"/>
      <c r="G26" s="39">
        <v>4019</v>
      </c>
      <c r="H26" s="39"/>
      <c r="I26" s="43">
        <f t="shared" si="2"/>
        <v>2919</v>
      </c>
      <c r="J26" s="46" t="s">
        <v>22</v>
      </c>
      <c r="L26" s="181"/>
    </row>
    <row r="27" spans="1:12" ht="15" x14ac:dyDescent="0.25">
      <c r="A27" s="91" t="s">
        <v>112</v>
      </c>
      <c r="B27" s="40"/>
      <c r="C27" s="40">
        <f>SUM(C14:C26)</f>
        <v>87616</v>
      </c>
      <c r="D27" s="40"/>
      <c r="E27" s="40">
        <f>SUM(E14:E26)</f>
        <v>100351</v>
      </c>
      <c r="F27" s="40"/>
      <c r="G27" s="40">
        <f>SUM(G14:G26)</f>
        <v>90399</v>
      </c>
      <c r="H27" s="40"/>
      <c r="I27" s="42">
        <f>SUM(I14:I26)</f>
        <v>-9952</v>
      </c>
      <c r="J27" s="46" t="s">
        <v>22</v>
      </c>
      <c r="L27" s="179"/>
    </row>
    <row r="28" spans="1:12" x14ac:dyDescent="0.2">
      <c r="A28" s="84" t="s">
        <v>152</v>
      </c>
      <c r="B28" s="39"/>
      <c r="C28" s="39">
        <v>-123385</v>
      </c>
      <c r="D28" s="39"/>
      <c r="E28" s="39">
        <v>-66425</v>
      </c>
      <c r="F28" s="39"/>
      <c r="G28" s="39">
        <v>-56074</v>
      </c>
      <c r="H28" s="39"/>
      <c r="I28" s="43">
        <f t="shared" ref="I28:I32" si="3">G28-E28</f>
        <v>10351</v>
      </c>
      <c r="J28" s="46" t="s">
        <v>22</v>
      </c>
      <c r="L28" s="179"/>
    </row>
    <row r="29" spans="1:12" x14ac:dyDescent="0.2">
      <c r="A29" s="84" t="s">
        <v>153</v>
      </c>
      <c r="B29" s="39"/>
      <c r="C29" s="39">
        <v>0</v>
      </c>
      <c r="D29" s="39"/>
      <c r="E29" s="39">
        <v>0</v>
      </c>
      <c r="F29" s="39"/>
      <c r="G29" s="39">
        <v>0</v>
      </c>
      <c r="H29" s="39"/>
      <c r="I29" s="43">
        <f t="shared" si="3"/>
        <v>0</v>
      </c>
      <c r="J29" s="46" t="s">
        <v>22</v>
      </c>
      <c r="L29" s="179"/>
    </row>
    <row r="30" spans="1:12" x14ac:dyDescent="0.2">
      <c r="A30" s="84" t="s">
        <v>188</v>
      </c>
      <c r="B30" s="39"/>
      <c r="C30" s="39">
        <v>64700</v>
      </c>
      <c r="D30" s="39"/>
      <c r="E30" s="39">
        <v>0</v>
      </c>
      <c r="F30" s="39"/>
      <c r="G30" s="39">
        <v>0</v>
      </c>
      <c r="H30" s="39"/>
      <c r="I30" s="43">
        <f t="shared" si="3"/>
        <v>0</v>
      </c>
      <c r="J30" s="46" t="s">
        <v>22</v>
      </c>
      <c r="L30" s="179"/>
    </row>
    <row r="31" spans="1:12" x14ac:dyDescent="0.2">
      <c r="A31" s="84" t="s">
        <v>154</v>
      </c>
      <c r="B31" s="39"/>
      <c r="C31" s="39">
        <v>66425</v>
      </c>
      <c r="D31" s="39"/>
      <c r="E31" s="39">
        <v>56074</v>
      </c>
      <c r="F31" s="39"/>
      <c r="G31" s="39">
        <v>55675</v>
      </c>
      <c r="H31" s="39"/>
      <c r="I31" s="43">
        <f t="shared" si="3"/>
        <v>-399</v>
      </c>
      <c r="J31" s="46" t="s">
        <v>22</v>
      </c>
      <c r="L31" s="179"/>
    </row>
    <row r="32" spans="1:12" x14ac:dyDescent="0.2">
      <c r="A32" s="84" t="s">
        <v>155</v>
      </c>
      <c r="B32" s="39"/>
      <c r="C32" s="39"/>
      <c r="D32" s="39"/>
      <c r="E32" s="39">
        <v>0</v>
      </c>
      <c r="F32" s="39"/>
      <c r="G32" s="39">
        <v>0</v>
      </c>
      <c r="H32" s="39"/>
      <c r="I32" s="43">
        <f t="shared" si="3"/>
        <v>0</v>
      </c>
      <c r="J32" s="46" t="s">
        <v>22</v>
      </c>
      <c r="L32" s="179"/>
    </row>
    <row r="33" spans="1:12" ht="15.75" thickBot="1" x14ac:dyDescent="0.3">
      <c r="A33" s="90" t="s">
        <v>111</v>
      </c>
      <c r="B33" s="89">
        <f t="shared" ref="B33:I33" si="4">SUM(B27:B32)</f>
        <v>0</v>
      </c>
      <c r="C33" s="89">
        <f>SUM(C27:C32)</f>
        <v>95356</v>
      </c>
      <c r="D33" s="89">
        <f t="shared" si="4"/>
        <v>0</v>
      </c>
      <c r="E33" s="89">
        <f>SUM(E27:E32)</f>
        <v>90000</v>
      </c>
      <c r="F33" s="89">
        <f t="shared" si="4"/>
        <v>0</v>
      </c>
      <c r="G33" s="89">
        <f t="shared" si="4"/>
        <v>90000</v>
      </c>
      <c r="H33" s="89">
        <f t="shared" si="4"/>
        <v>0</v>
      </c>
      <c r="I33" s="88">
        <f t="shared" si="4"/>
        <v>0</v>
      </c>
      <c r="J33" s="46" t="s">
        <v>22</v>
      </c>
      <c r="L33" s="179"/>
    </row>
    <row r="34" spans="1:12" x14ac:dyDescent="0.2">
      <c r="A34" s="87" t="s">
        <v>77</v>
      </c>
      <c r="B34" s="86"/>
      <c r="C34" s="86"/>
      <c r="D34" s="86"/>
      <c r="E34" s="86"/>
      <c r="F34" s="86"/>
      <c r="G34" s="86"/>
      <c r="H34" s="86"/>
      <c r="I34" s="85"/>
      <c r="J34" s="46" t="s">
        <v>22</v>
      </c>
      <c r="L34" s="181"/>
    </row>
    <row r="35" spans="1:12" x14ac:dyDescent="0.2">
      <c r="A35" s="84" t="s">
        <v>110</v>
      </c>
      <c r="B35" s="39">
        <v>0</v>
      </c>
      <c r="C35" s="39"/>
      <c r="D35" s="39">
        <v>0</v>
      </c>
      <c r="E35" s="39"/>
      <c r="F35" s="39">
        <v>0</v>
      </c>
      <c r="G35" s="39"/>
      <c r="H35" s="39">
        <f>F35-D35</f>
        <v>0</v>
      </c>
      <c r="I35" s="43"/>
      <c r="J35" s="46" t="s">
        <v>22</v>
      </c>
      <c r="L35" s="181"/>
    </row>
    <row r="36" spans="1:12" x14ac:dyDescent="0.2">
      <c r="A36" s="84"/>
      <c r="B36" s="39"/>
      <c r="C36" s="39"/>
      <c r="D36" s="39"/>
      <c r="E36" s="39"/>
      <c r="F36" s="39"/>
      <c r="G36" s="39"/>
      <c r="H36" s="39"/>
      <c r="I36" s="43"/>
      <c r="J36" s="46" t="s">
        <v>22</v>
      </c>
      <c r="L36" s="179"/>
    </row>
    <row r="37" spans="1:12" x14ac:dyDescent="0.2">
      <c r="A37" s="84" t="s">
        <v>109</v>
      </c>
      <c r="B37" s="39"/>
      <c r="C37" s="39">
        <v>0</v>
      </c>
      <c r="D37" s="39"/>
      <c r="E37" s="39">
        <v>0</v>
      </c>
      <c r="F37" s="39"/>
      <c r="G37" s="39">
        <v>0</v>
      </c>
      <c r="H37" s="39"/>
      <c r="I37" s="43">
        <f>G37-E37</f>
        <v>0</v>
      </c>
      <c r="J37" s="46" t="s">
        <v>22</v>
      </c>
      <c r="L37" s="181"/>
    </row>
    <row r="38" spans="1:12" ht="15" thickBot="1" x14ac:dyDescent="0.25">
      <c r="A38" s="83" t="s">
        <v>108</v>
      </c>
      <c r="B38" s="82"/>
      <c r="C38" s="356">
        <v>0</v>
      </c>
      <c r="D38" s="82"/>
      <c r="E38" s="356">
        <v>0</v>
      </c>
      <c r="F38" s="82"/>
      <c r="G38" s="356">
        <v>0</v>
      </c>
      <c r="H38" s="82"/>
      <c r="I38" s="357">
        <f>G38-E38</f>
        <v>0</v>
      </c>
      <c r="J38" s="46" t="s">
        <v>22</v>
      </c>
      <c r="L38" s="181"/>
    </row>
    <row r="39" spans="1:12" x14ac:dyDescent="0.2">
      <c r="J39" s="46" t="s">
        <v>22</v>
      </c>
    </row>
    <row r="40" spans="1:12" x14ac:dyDescent="0.2">
      <c r="A40" s="81"/>
      <c r="J40" s="46" t="s">
        <v>6</v>
      </c>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5" orientation="landscape" r:id="rId1"/>
  <headerFooter>
    <oddHeader>&amp;L&amp;"Arial,Bold"K. Summary of Requirements by Object Class</oddHeader>
    <oddFooter>&amp;CExhibit K - Summary of Requirements by Object Class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view="pageBreakPreview" zoomScale="85" zoomScaleNormal="80" zoomScaleSheetLayoutView="85" workbookViewId="0">
      <selection activeCell="C53" sqref="C53"/>
    </sheetView>
  </sheetViews>
  <sheetFormatPr defaultRowHeight="15" x14ac:dyDescent="0.25"/>
  <cols>
    <col min="1" max="1" width="74.33203125" style="281" customWidth="1"/>
    <col min="2" max="3" width="8.88671875" style="281"/>
    <col min="4" max="4" width="10.33203125" style="281" customWidth="1"/>
    <col min="5" max="5" width="1.5546875" style="281" customWidth="1"/>
    <col min="6" max="16384" width="8.88671875" style="281"/>
  </cols>
  <sheetData>
    <row r="1" spans="1:10" ht="15.75" x14ac:dyDescent="0.25">
      <c r="A1" s="412" t="s">
        <v>242</v>
      </c>
      <c r="B1" s="413"/>
      <c r="C1" s="413"/>
      <c r="D1" s="413"/>
      <c r="E1" s="280" t="s">
        <v>22</v>
      </c>
      <c r="F1" s="284"/>
      <c r="G1" s="284"/>
      <c r="H1" s="284"/>
      <c r="I1" s="284"/>
      <c r="J1" s="284"/>
    </row>
    <row r="2" spans="1:10" ht="15.75" x14ac:dyDescent="0.25">
      <c r="A2" s="414" t="s">
        <v>171</v>
      </c>
      <c r="B2" s="414"/>
      <c r="C2" s="414"/>
      <c r="D2" s="415"/>
      <c r="E2" s="280" t="s">
        <v>22</v>
      </c>
      <c r="F2" s="284"/>
      <c r="G2" s="284"/>
      <c r="H2" s="284"/>
      <c r="I2" s="284"/>
      <c r="J2" s="284"/>
    </row>
    <row r="3" spans="1:10" ht="15.75" x14ac:dyDescent="0.25">
      <c r="A3" s="414" t="s">
        <v>1</v>
      </c>
      <c r="B3" s="414"/>
      <c r="C3" s="414"/>
      <c r="D3" s="415"/>
      <c r="E3" s="280" t="s">
        <v>22</v>
      </c>
      <c r="F3" s="284"/>
      <c r="G3" s="284"/>
      <c r="H3" s="284"/>
      <c r="I3" s="284"/>
      <c r="J3" s="284"/>
    </row>
    <row r="4" spans="1:10" ht="15.75" x14ac:dyDescent="0.25">
      <c r="A4" s="414" t="s">
        <v>0</v>
      </c>
      <c r="B4" s="414"/>
      <c r="C4" s="414"/>
      <c r="D4" s="415"/>
      <c r="E4" s="280" t="s">
        <v>22</v>
      </c>
      <c r="F4" s="284"/>
      <c r="G4" s="284"/>
      <c r="H4" s="284"/>
      <c r="I4" s="284"/>
      <c r="J4" s="284"/>
    </row>
    <row r="5" spans="1:10" ht="15.75" x14ac:dyDescent="0.25">
      <c r="A5" s="414" t="s">
        <v>170</v>
      </c>
      <c r="B5" s="414"/>
      <c r="C5" s="414"/>
      <c r="D5" s="415"/>
      <c r="E5" s="280" t="s">
        <v>22</v>
      </c>
      <c r="F5" s="284"/>
      <c r="G5" s="284"/>
      <c r="H5" s="284"/>
      <c r="I5" s="284"/>
      <c r="J5" s="284"/>
    </row>
    <row r="6" spans="1:10" ht="16.5" thickBot="1" x14ac:dyDescent="0.3">
      <c r="A6" s="415"/>
      <c r="B6" s="415"/>
      <c r="C6" s="415"/>
      <c r="D6" s="416"/>
      <c r="E6" s="280" t="s">
        <v>22</v>
      </c>
      <c r="F6" s="284"/>
      <c r="G6" s="284"/>
      <c r="H6" s="284"/>
      <c r="I6" s="284"/>
      <c r="J6" s="284"/>
    </row>
    <row r="7" spans="1:10" ht="16.5" thickBot="1" x14ac:dyDescent="0.3">
      <c r="A7" s="417"/>
      <c r="B7" s="418" t="s">
        <v>166</v>
      </c>
      <c r="C7" s="418" t="s">
        <v>167</v>
      </c>
      <c r="D7" s="419" t="s">
        <v>17</v>
      </c>
      <c r="E7" s="280" t="s">
        <v>22</v>
      </c>
      <c r="F7" s="284"/>
      <c r="G7" s="284"/>
      <c r="H7" s="284"/>
      <c r="I7" s="284"/>
      <c r="J7" s="284"/>
    </row>
    <row r="8" spans="1:10" ht="16.5" thickBot="1" x14ac:dyDescent="0.3">
      <c r="A8" s="420" t="s">
        <v>209</v>
      </c>
      <c r="B8" s="421">
        <v>239</v>
      </c>
      <c r="C8" s="421">
        <v>109</v>
      </c>
      <c r="D8" s="422">
        <v>90000</v>
      </c>
      <c r="E8" s="280" t="s">
        <v>22</v>
      </c>
      <c r="F8" s="284"/>
      <c r="G8" s="284"/>
      <c r="H8" s="284"/>
      <c r="I8" s="284"/>
      <c r="J8" s="284"/>
    </row>
    <row r="9" spans="1:10" ht="15.75" x14ac:dyDescent="0.25">
      <c r="A9" s="423"/>
      <c r="B9" s="424"/>
      <c r="C9" s="424"/>
      <c r="D9" s="425"/>
      <c r="E9" s="280" t="s">
        <v>22</v>
      </c>
      <c r="F9" s="284"/>
      <c r="G9" s="284"/>
      <c r="H9" s="284"/>
      <c r="I9" s="284"/>
      <c r="J9" s="284"/>
    </row>
    <row r="10" spans="1:10" ht="15.75" x14ac:dyDescent="0.25">
      <c r="A10" s="423"/>
      <c r="B10" s="424"/>
      <c r="C10" s="424"/>
      <c r="D10" s="426"/>
      <c r="E10" s="280" t="s">
        <v>22</v>
      </c>
      <c r="F10" s="284"/>
      <c r="G10" s="284"/>
      <c r="H10" s="284"/>
      <c r="I10" s="284"/>
      <c r="J10" s="284"/>
    </row>
    <row r="11" spans="1:10" ht="15.75" x14ac:dyDescent="0.25">
      <c r="A11" s="447" t="s">
        <v>68</v>
      </c>
      <c r="B11" s="428"/>
      <c r="C11" s="428"/>
      <c r="D11" s="426"/>
      <c r="E11" s="280" t="s">
        <v>22</v>
      </c>
      <c r="F11" s="284"/>
      <c r="G11" s="284"/>
      <c r="H11" s="284"/>
      <c r="I11" s="284"/>
      <c r="J11" s="284"/>
    </row>
    <row r="12" spans="1:10" ht="15.75" x14ac:dyDescent="0.25">
      <c r="A12" s="427" t="s">
        <v>58</v>
      </c>
      <c r="B12" s="428"/>
      <c r="C12" s="428"/>
      <c r="D12" s="425"/>
      <c r="E12" s="280" t="s">
        <v>22</v>
      </c>
      <c r="F12" s="284"/>
      <c r="G12" s="284"/>
      <c r="H12" s="284"/>
      <c r="I12" s="284"/>
      <c r="J12" s="284"/>
    </row>
    <row r="13" spans="1:10" ht="15.75" x14ac:dyDescent="0.25">
      <c r="A13" s="428" t="s">
        <v>189</v>
      </c>
      <c r="B13" s="428">
        <v>0</v>
      </c>
      <c r="C13" s="428">
        <v>0</v>
      </c>
      <c r="D13" s="426">
        <v>111</v>
      </c>
      <c r="E13" s="280" t="s">
        <v>22</v>
      </c>
      <c r="F13" s="284"/>
      <c r="G13" s="284"/>
      <c r="H13" s="284"/>
      <c r="I13" s="284"/>
      <c r="J13" s="284"/>
    </row>
    <row r="14" spans="1:10" ht="15.75" x14ac:dyDescent="0.25">
      <c r="A14" s="428" t="s">
        <v>234</v>
      </c>
      <c r="B14" s="428">
        <v>0</v>
      </c>
      <c r="C14" s="428">
        <v>0</v>
      </c>
      <c r="D14" s="426">
        <v>40</v>
      </c>
      <c r="E14" s="280" t="s">
        <v>22</v>
      </c>
      <c r="F14" s="284"/>
      <c r="G14" s="284"/>
      <c r="H14" s="284"/>
      <c r="I14" s="284"/>
      <c r="J14" s="284"/>
    </row>
    <row r="15" spans="1:10" ht="15.75" x14ac:dyDescent="0.25">
      <c r="A15" s="428" t="s">
        <v>181</v>
      </c>
      <c r="B15" s="428">
        <v>0</v>
      </c>
      <c r="C15" s="428">
        <v>0</v>
      </c>
      <c r="D15" s="426">
        <v>47</v>
      </c>
      <c r="E15" s="280" t="s">
        <v>22</v>
      </c>
      <c r="F15" s="284"/>
      <c r="G15" s="284"/>
      <c r="H15" s="284"/>
      <c r="I15" s="284"/>
      <c r="J15" s="284"/>
    </row>
    <row r="16" spans="1:10" ht="15.75" x14ac:dyDescent="0.25">
      <c r="A16" s="428" t="s">
        <v>169</v>
      </c>
      <c r="B16" s="428">
        <v>0</v>
      </c>
      <c r="C16" s="428">
        <v>0</v>
      </c>
      <c r="D16" s="429">
        <v>52</v>
      </c>
      <c r="E16" s="280" t="s">
        <v>22</v>
      </c>
      <c r="F16" s="284"/>
      <c r="G16" s="284"/>
      <c r="H16" s="284"/>
      <c r="I16" s="284"/>
      <c r="J16" s="284"/>
    </row>
    <row r="17" spans="1:10" ht="15.75" x14ac:dyDescent="0.25">
      <c r="A17" s="430" t="s">
        <v>235</v>
      </c>
      <c r="B17" s="431">
        <f>SUM(B12:B16)</f>
        <v>0</v>
      </c>
      <c r="C17" s="432">
        <f>SUM(C12:C16)</f>
        <v>0</v>
      </c>
      <c r="D17" s="425">
        <f>SUM(D12:D16)</f>
        <v>250</v>
      </c>
      <c r="E17" s="280" t="s">
        <v>22</v>
      </c>
      <c r="F17" s="284"/>
      <c r="G17" s="284"/>
      <c r="H17" s="284"/>
      <c r="I17" s="284"/>
      <c r="J17" s="284"/>
    </row>
    <row r="18" spans="1:10" ht="15.75" x14ac:dyDescent="0.25">
      <c r="A18" s="428"/>
      <c r="B18" s="428"/>
      <c r="C18" s="428"/>
      <c r="D18" s="425"/>
      <c r="E18" s="280" t="s">
        <v>22</v>
      </c>
      <c r="F18" s="284"/>
      <c r="G18" s="284"/>
      <c r="H18" s="284"/>
      <c r="I18" s="284"/>
      <c r="J18" s="284"/>
    </row>
    <row r="19" spans="1:10" ht="15.75" x14ac:dyDescent="0.25">
      <c r="A19" s="428"/>
      <c r="B19" s="433"/>
      <c r="C19" s="433"/>
      <c r="D19" s="426"/>
      <c r="E19" s="280" t="s">
        <v>22</v>
      </c>
      <c r="F19" s="284"/>
      <c r="G19" s="284"/>
      <c r="H19" s="284"/>
      <c r="I19" s="284"/>
      <c r="J19" s="284"/>
    </row>
    <row r="20" spans="1:10" ht="15.75" x14ac:dyDescent="0.25">
      <c r="A20" s="427" t="s">
        <v>67</v>
      </c>
      <c r="B20" s="433">
        <f>SUM(B17)</f>
        <v>0</v>
      </c>
      <c r="C20" s="433">
        <f>SUM(C17)</f>
        <v>0</v>
      </c>
      <c r="D20" s="425">
        <f>SUM(D17)</f>
        <v>250</v>
      </c>
      <c r="E20" s="280" t="s">
        <v>22</v>
      </c>
      <c r="F20" s="284"/>
      <c r="G20" s="284"/>
      <c r="H20" s="284"/>
      <c r="I20" s="284"/>
      <c r="J20" s="284"/>
    </row>
    <row r="21" spans="1:10" ht="16.5" thickBot="1" x14ac:dyDescent="0.3">
      <c r="A21" s="427"/>
      <c r="B21" s="433"/>
      <c r="C21" s="433"/>
      <c r="D21" s="426"/>
      <c r="E21" s="280" t="s">
        <v>22</v>
      </c>
      <c r="F21" s="284"/>
      <c r="G21" s="284"/>
      <c r="H21" s="284"/>
      <c r="I21" s="284"/>
      <c r="J21" s="284"/>
    </row>
    <row r="22" spans="1:10" ht="16.5" thickBot="1" x14ac:dyDescent="0.3">
      <c r="A22" s="434" t="s">
        <v>241</v>
      </c>
      <c r="B22" s="435">
        <f>SUM(B8+B20)</f>
        <v>239</v>
      </c>
      <c r="C22" s="435">
        <f>SUM(C8+C20)</f>
        <v>109</v>
      </c>
      <c r="D22" s="422">
        <f>SUM(D8+D20)</f>
        <v>90250</v>
      </c>
      <c r="E22" s="280" t="s">
        <v>22</v>
      </c>
      <c r="F22" s="284"/>
      <c r="G22" s="284"/>
      <c r="H22" s="284"/>
      <c r="I22" s="284"/>
      <c r="J22" s="284"/>
    </row>
    <row r="23" spans="1:10" ht="15.75" x14ac:dyDescent="0.25">
      <c r="A23" s="436"/>
      <c r="B23" s="436"/>
      <c r="C23" s="428"/>
      <c r="D23" s="426"/>
      <c r="E23" s="280" t="s">
        <v>22</v>
      </c>
      <c r="F23" s="284"/>
      <c r="G23" s="284"/>
      <c r="H23" s="284"/>
      <c r="I23" s="284"/>
      <c r="J23" s="284"/>
    </row>
    <row r="24" spans="1:10" ht="15.75" x14ac:dyDescent="0.25">
      <c r="A24" s="437" t="s">
        <v>52</v>
      </c>
      <c r="B24" s="430"/>
      <c r="C24" s="428"/>
      <c r="D24" s="426"/>
      <c r="E24" s="280" t="s">
        <v>22</v>
      </c>
      <c r="F24" s="284"/>
      <c r="G24" s="284"/>
      <c r="H24" s="284"/>
      <c r="I24" s="284"/>
      <c r="J24" s="284"/>
    </row>
    <row r="25" spans="1:10" ht="15.75" x14ac:dyDescent="0.25">
      <c r="A25" s="438" t="s">
        <v>239</v>
      </c>
      <c r="B25" s="439"/>
      <c r="C25" s="440"/>
      <c r="D25" s="426"/>
      <c r="E25" s="280" t="s">
        <v>22</v>
      </c>
      <c r="F25" s="284"/>
      <c r="G25" s="284"/>
      <c r="H25" s="284"/>
      <c r="I25" s="284"/>
      <c r="J25" s="284"/>
    </row>
    <row r="26" spans="1:10" ht="15.75" x14ac:dyDescent="0.25">
      <c r="A26" s="439" t="s">
        <v>238</v>
      </c>
      <c r="B26" s="439">
        <v>0</v>
      </c>
      <c r="C26" s="440">
        <v>0</v>
      </c>
      <c r="D26" s="441">
        <v>0</v>
      </c>
      <c r="E26" s="280" t="s">
        <v>22</v>
      </c>
      <c r="F26" s="284"/>
      <c r="G26" s="284"/>
      <c r="H26" s="284"/>
      <c r="I26" s="284"/>
      <c r="J26" s="284"/>
    </row>
    <row r="27" spans="1:10" ht="15.75" x14ac:dyDescent="0.25">
      <c r="A27" s="439"/>
      <c r="B27" s="439"/>
      <c r="C27" s="440"/>
      <c r="D27" s="425"/>
      <c r="E27" s="280" t="s">
        <v>22</v>
      </c>
      <c r="F27" s="284"/>
      <c r="G27" s="284"/>
      <c r="H27" s="284"/>
      <c r="I27" s="284"/>
      <c r="J27" s="284"/>
    </row>
    <row r="28" spans="1:10" ht="15.75" x14ac:dyDescent="0.25">
      <c r="A28" s="438" t="s">
        <v>240</v>
      </c>
      <c r="B28" s="439"/>
      <c r="C28" s="440"/>
      <c r="D28" s="425"/>
      <c r="E28" s="280" t="s">
        <v>22</v>
      </c>
      <c r="F28" s="284"/>
      <c r="G28" s="284"/>
      <c r="H28" s="284"/>
      <c r="I28" s="284"/>
      <c r="J28" s="284"/>
    </row>
    <row r="29" spans="1:10" ht="15.75" x14ac:dyDescent="0.25">
      <c r="A29" s="439" t="s">
        <v>236</v>
      </c>
      <c r="B29" s="439">
        <v>0</v>
      </c>
      <c r="C29" s="440">
        <v>0</v>
      </c>
      <c r="D29" s="425">
        <v>-250</v>
      </c>
      <c r="E29" s="280" t="s">
        <v>22</v>
      </c>
      <c r="F29" s="284"/>
      <c r="G29" s="284"/>
      <c r="H29" s="284"/>
      <c r="I29" s="284"/>
      <c r="J29" s="284"/>
    </row>
    <row r="30" spans="1:10" ht="15.75" x14ac:dyDescent="0.25">
      <c r="A30" s="439"/>
      <c r="B30" s="439"/>
      <c r="C30" s="440"/>
      <c r="D30" s="426"/>
      <c r="E30" s="280" t="s">
        <v>22</v>
      </c>
      <c r="F30" s="284"/>
      <c r="G30" s="284"/>
      <c r="H30" s="284"/>
      <c r="I30" s="284"/>
      <c r="J30" s="284"/>
    </row>
    <row r="31" spans="1:10" ht="15.75" x14ac:dyDescent="0.25">
      <c r="A31" s="439" t="s">
        <v>168</v>
      </c>
      <c r="B31" s="442">
        <f>SUM(B26+B29)</f>
        <v>0</v>
      </c>
      <c r="C31" s="442">
        <f>SUM(C26+C29)</f>
        <v>0</v>
      </c>
      <c r="D31" s="442">
        <f>SUM(D26+D29)</f>
        <v>-250</v>
      </c>
      <c r="E31" s="280" t="s">
        <v>22</v>
      </c>
      <c r="F31" s="284"/>
      <c r="G31" s="284"/>
      <c r="H31" s="284"/>
      <c r="I31" s="284"/>
      <c r="J31" s="284"/>
    </row>
    <row r="32" spans="1:10" ht="16.5" thickBot="1" x14ac:dyDescent="0.3">
      <c r="A32" s="439"/>
      <c r="B32" s="439"/>
      <c r="C32" s="440"/>
      <c r="D32" s="426"/>
      <c r="E32" s="280" t="s">
        <v>22</v>
      </c>
      <c r="F32" s="284"/>
      <c r="G32" s="284"/>
      <c r="H32" s="284"/>
      <c r="I32" s="284"/>
      <c r="J32" s="284"/>
    </row>
    <row r="33" spans="1:10" ht="16.5" thickBot="1" x14ac:dyDescent="0.3">
      <c r="A33" s="443" t="s">
        <v>237</v>
      </c>
      <c r="B33" s="444">
        <f>SUM(B22+B31)</f>
        <v>239</v>
      </c>
      <c r="C33" s="445">
        <f>SUM(C22+C31)</f>
        <v>109</v>
      </c>
      <c r="D33" s="446">
        <f>SUM(D22+D31)</f>
        <v>90000</v>
      </c>
      <c r="E33" s="280" t="s">
        <v>22</v>
      </c>
      <c r="F33" s="284"/>
      <c r="G33" s="284"/>
      <c r="H33" s="284"/>
      <c r="I33" s="284"/>
      <c r="J33" s="284"/>
    </row>
    <row r="34" spans="1:10" x14ac:dyDescent="0.25">
      <c r="A34" s="284"/>
      <c r="B34" s="284"/>
      <c r="C34" s="284"/>
      <c r="D34" s="284"/>
      <c r="E34" s="280" t="s">
        <v>6</v>
      </c>
      <c r="F34" s="284"/>
      <c r="G34" s="284"/>
      <c r="H34" s="284"/>
      <c r="I34" s="284"/>
      <c r="J34" s="284"/>
    </row>
  </sheetData>
  <printOptions horizontalCentered="1"/>
  <pageMargins left="0.7" right="0.7" top="0.75" bottom="0.75" header="0.3" footer="0.3"/>
  <pageSetup scale="94" orientation="landscape" r:id="rId1"/>
  <headerFooter>
    <oddFooter>&amp;CExhibit M - Summary of Change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tabSelected="1" showOutlineSymbols="0" view="pageBreakPreview" zoomScale="60" zoomScaleNormal="60" workbookViewId="0">
      <selection activeCell="P69" sqref="P69"/>
    </sheetView>
  </sheetViews>
  <sheetFormatPr defaultRowHeight="15" x14ac:dyDescent="0.2"/>
  <cols>
    <col min="1" max="1" width="1.77734375" style="32" customWidth="1"/>
    <col min="2" max="2" width="51.109375" style="32" customWidth="1"/>
    <col min="3" max="3" width="7" style="32" customWidth="1"/>
    <col min="4" max="4" width="8.5546875" style="32" customWidth="1"/>
    <col min="5" max="5" width="11.5546875" style="32" customWidth="1"/>
    <col min="6" max="6" width="0.6640625" style="32" customWidth="1"/>
    <col min="7" max="7" width="12.21875" style="32" customWidth="1"/>
    <col min="8" max="8" width="2.6640625" style="32" customWidth="1"/>
    <col min="9" max="9" width="15" style="32" customWidth="1"/>
    <col min="10" max="10" width="5.109375" style="32" customWidth="1"/>
    <col min="11" max="11" width="20.77734375" style="32" customWidth="1"/>
    <col min="12" max="12" width="4.21875" style="32" customWidth="1"/>
    <col min="13" max="13" width="13" style="32" customWidth="1"/>
    <col min="14" max="14" width="50.5546875" style="32" customWidth="1"/>
    <col min="15" max="15" width="19.33203125" style="32" customWidth="1"/>
    <col min="16" max="16" width="1.6640625" style="32" customWidth="1"/>
    <col min="17" max="16384" width="8.88671875" style="32"/>
  </cols>
  <sheetData>
    <row r="1" spans="1:17" ht="23.25" x14ac:dyDescent="0.35">
      <c r="A1" s="9"/>
      <c r="B1" s="329" t="s">
        <v>243</v>
      </c>
      <c r="C1" s="330"/>
      <c r="D1" s="330"/>
      <c r="E1" s="330"/>
      <c r="F1" s="4"/>
      <c r="G1" s="330"/>
      <c r="H1" s="4"/>
      <c r="I1" s="4"/>
      <c r="J1" s="331"/>
      <c r="K1" s="4"/>
      <c r="L1" s="4"/>
      <c r="M1" s="4"/>
      <c r="N1" s="4"/>
      <c r="O1" s="4"/>
      <c r="P1" s="2" t="s">
        <v>22</v>
      </c>
      <c r="Q1" s="1"/>
    </row>
    <row r="2" spans="1:17" ht="23.25" x14ac:dyDescent="0.35">
      <c r="A2" s="9"/>
      <c r="B2" s="329"/>
      <c r="C2" s="330"/>
      <c r="D2" s="330"/>
      <c r="E2" s="330"/>
      <c r="F2" s="4"/>
      <c r="G2" s="330"/>
      <c r="H2" s="4"/>
      <c r="I2" s="4"/>
      <c r="J2" s="331"/>
      <c r="K2" s="4"/>
      <c r="L2" s="4"/>
      <c r="M2" s="4"/>
      <c r="N2" s="4"/>
      <c r="O2" s="4"/>
      <c r="P2" s="2" t="s">
        <v>22</v>
      </c>
      <c r="Q2" s="1"/>
    </row>
    <row r="3" spans="1:17" ht="18" x14ac:dyDescent="0.25">
      <c r="A3" s="6"/>
      <c r="B3" s="332" t="s">
        <v>1</v>
      </c>
      <c r="C3" s="10"/>
      <c r="D3" s="10"/>
      <c r="E3" s="10"/>
      <c r="F3" s="10"/>
      <c r="G3" s="10"/>
      <c r="H3" s="10"/>
      <c r="I3" s="332"/>
      <c r="J3" s="10"/>
      <c r="K3" s="10"/>
      <c r="L3" s="10"/>
      <c r="M3" s="10"/>
      <c r="N3" s="10"/>
      <c r="O3" s="10"/>
      <c r="P3" s="2" t="s">
        <v>22</v>
      </c>
      <c r="Q3" s="1"/>
    </row>
    <row r="4" spans="1:17" ht="18" x14ac:dyDescent="0.25">
      <c r="A4" s="6"/>
      <c r="B4" s="332" t="s">
        <v>50</v>
      </c>
      <c r="C4" s="10"/>
      <c r="D4" s="10"/>
      <c r="E4" s="332"/>
      <c r="F4" s="333"/>
      <c r="G4" s="333"/>
      <c r="H4" s="333"/>
      <c r="I4" s="333"/>
      <c r="J4" s="333"/>
      <c r="K4" s="333"/>
      <c r="L4" s="333"/>
      <c r="M4" s="333"/>
      <c r="N4" s="333"/>
      <c r="O4" s="333"/>
      <c r="P4" s="2" t="s">
        <v>22</v>
      </c>
      <c r="Q4" s="1"/>
    </row>
    <row r="5" spans="1:17" ht="18" x14ac:dyDescent="0.25">
      <c r="A5" s="6"/>
      <c r="B5" s="340" t="s">
        <v>13</v>
      </c>
      <c r="C5" s="10"/>
      <c r="D5" s="10"/>
      <c r="E5" s="332"/>
      <c r="F5" s="10"/>
      <c r="G5" s="332"/>
      <c r="H5" s="10"/>
      <c r="I5" s="10"/>
      <c r="J5" s="10"/>
      <c r="K5" s="10"/>
      <c r="L5" s="334"/>
      <c r="M5" s="334"/>
      <c r="N5" s="10"/>
      <c r="O5" s="10"/>
      <c r="P5" s="2" t="s">
        <v>22</v>
      </c>
      <c r="Q5" s="1"/>
    </row>
    <row r="6" spans="1:17" ht="18" x14ac:dyDescent="0.25">
      <c r="A6" s="6"/>
      <c r="B6" s="340"/>
      <c r="C6" s="10"/>
      <c r="D6" s="10"/>
      <c r="E6" s="332"/>
      <c r="F6" s="10"/>
      <c r="G6" s="332"/>
      <c r="H6" s="10"/>
      <c r="I6" s="10"/>
      <c r="J6" s="10"/>
      <c r="K6" s="10"/>
      <c r="L6" s="334"/>
      <c r="M6" s="334"/>
      <c r="N6" s="10"/>
      <c r="O6" s="10"/>
      <c r="P6" s="2" t="s">
        <v>22</v>
      </c>
      <c r="Q6" s="1"/>
    </row>
    <row r="7" spans="1:17" ht="18" x14ac:dyDescent="0.25">
      <c r="A7" s="6"/>
      <c r="B7" s="340"/>
      <c r="C7" s="10"/>
      <c r="D7" s="10"/>
      <c r="E7" s="332"/>
      <c r="F7" s="10"/>
      <c r="G7" s="332"/>
      <c r="H7" s="10"/>
      <c r="I7" s="10"/>
      <c r="J7" s="10"/>
      <c r="K7" s="10"/>
      <c r="L7" s="334"/>
      <c r="M7" s="334"/>
      <c r="N7" s="10"/>
      <c r="O7" s="10"/>
      <c r="P7" s="2" t="s">
        <v>22</v>
      </c>
      <c r="Q7" s="1"/>
    </row>
    <row r="8" spans="1:17" ht="18.75" x14ac:dyDescent="0.3">
      <c r="A8" s="6"/>
      <c r="B8" s="341"/>
      <c r="C8" s="129"/>
      <c r="D8" s="129"/>
      <c r="E8" s="358"/>
      <c r="F8" s="7"/>
      <c r="G8" s="358"/>
      <c r="H8" s="358"/>
      <c r="I8" s="7"/>
      <c r="J8" s="7"/>
      <c r="K8" s="341"/>
      <c r="L8" s="342"/>
      <c r="M8" s="343"/>
      <c r="N8" s="7"/>
      <c r="O8" s="7"/>
      <c r="P8" s="2" t="s">
        <v>22</v>
      </c>
      <c r="Q8" s="1"/>
    </row>
    <row r="9" spans="1:17" ht="15.75" x14ac:dyDescent="0.25">
      <c r="A9" s="9"/>
      <c r="B9" s="344"/>
      <c r="C9" s="23"/>
      <c r="D9" s="23"/>
      <c r="E9" s="335"/>
      <c r="F9" s="31"/>
      <c r="G9" s="335"/>
      <c r="H9" s="31"/>
      <c r="I9" s="31"/>
      <c r="J9" s="31"/>
      <c r="K9" s="31"/>
      <c r="L9" s="336"/>
      <c r="M9" s="345" t="s">
        <v>213</v>
      </c>
      <c r="N9" s="31"/>
      <c r="O9" s="346"/>
      <c r="P9" s="2" t="s">
        <v>22</v>
      </c>
      <c r="Q9" s="1"/>
    </row>
    <row r="10" spans="1:17" ht="18" x14ac:dyDescent="0.25">
      <c r="A10" s="6"/>
      <c r="B10" s="5"/>
      <c r="C10" s="22"/>
      <c r="D10" s="22"/>
      <c r="E10" s="22"/>
      <c r="F10" s="6"/>
      <c r="G10" s="8" t="s">
        <v>41</v>
      </c>
      <c r="H10" s="6"/>
      <c r="I10" s="8" t="s">
        <v>25</v>
      </c>
      <c r="J10" s="6"/>
      <c r="K10" s="6"/>
      <c r="L10" s="6"/>
      <c r="M10" s="22"/>
      <c r="N10" s="6"/>
      <c r="O10" s="8" t="s">
        <v>26</v>
      </c>
      <c r="P10" s="2" t="s">
        <v>22</v>
      </c>
      <c r="Q10" s="1"/>
    </row>
    <row r="11" spans="1:17" ht="18" x14ac:dyDescent="0.25">
      <c r="A11" s="6"/>
      <c r="B11" s="6"/>
      <c r="C11" s="10" t="s">
        <v>27</v>
      </c>
      <c r="D11" s="10"/>
      <c r="E11" s="10"/>
      <c r="F11" s="6"/>
      <c r="G11" s="8" t="s">
        <v>28</v>
      </c>
      <c r="H11" s="6"/>
      <c r="I11" s="8" t="s">
        <v>29</v>
      </c>
      <c r="J11" s="8"/>
      <c r="K11" s="337" t="s">
        <v>44</v>
      </c>
      <c r="L11" s="6"/>
      <c r="M11" s="22"/>
      <c r="N11" s="6"/>
      <c r="O11" s="8" t="s">
        <v>30</v>
      </c>
      <c r="P11" s="2" t="s">
        <v>22</v>
      </c>
      <c r="Q11" s="1"/>
    </row>
    <row r="12" spans="1:17" ht="18" x14ac:dyDescent="0.25">
      <c r="A12" s="6"/>
      <c r="B12" s="5" t="s">
        <v>33</v>
      </c>
      <c r="C12" s="359" t="s">
        <v>31</v>
      </c>
      <c r="D12" s="359"/>
      <c r="E12" s="359"/>
      <c r="F12" s="6"/>
      <c r="G12" s="11" t="s">
        <v>42</v>
      </c>
      <c r="H12" s="6"/>
      <c r="I12" s="360">
        <v>41670</v>
      </c>
      <c r="J12" s="11"/>
      <c r="K12" s="347" t="s">
        <v>32</v>
      </c>
      <c r="L12" s="6"/>
      <c r="M12" s="30" t="s">
        <v>38</v>
      </c>
      <c r="N12" s="22"/>
      <c r="O12" s="361" t="s">
        <v>32</v>
      </c>
      <c r="P12" s="2" t="s">
        <v>22</v>
      </c>
      <c r="Q12" s="1"/>
    </row>
    <row r="13" spans="1:17" ht="18" x14ac:dyDescent="0.25">
      <c r="A13" s="6"/>
      <c r="B13" s="5"/>
      <c r="C13" s="24"/>
      <c r="D13" s="24"/>
      <c r="E13" s="24"/>
      <c r="F13" s="6"/>
      <c r="G13" s="11"/>
      <c r="H13" s="6"/>
      <c r="I13" s="12"/>
      <c r="J13" s="11"/>
      <c r="K13" s="11"/>
      <c r="L13" s="6"/>
      <c r="M13" s="22"/>
      <c r="N13" s="22"/>
      <c r="O13" s="25"/>
      <c r="P13" s="2" t="s">
        <v>22</v>
      </c>
      <c r="Q13" s="1"/>
    </row>
    <row r="14" spans="1:17" ht="18" x14ac:dyDescent="0.25">
      <c r="A14" s="6"/>
      <c r="B14" s="6" t="s">
        <v>190</v>
      </c>
      <c r="C14" s="6">
        <v>2001</v>
      </c>
      <c r="D14" s="6"/>
      <c r="E14" s="16">
        <v>5431</v>
      </c>
      <c r="F14" s="13"/>
      <c r="G14" s="14">
        <v>329000</v>
      </c>
      <c r="H14" s="13" t="s">
        <v>34</v>
      </c>
      <c r="I14" s="14">
        <v>2457</v>
      </c>
      <c r="J14" s="13"/>
      <c r="K14" s="338" t="s">
        <v>4</v>
      </c>
      <c r="L14" s="13"/>
      <c r="M14" s="6" t="s">
        <v>172</v>
      </c>
      <c r="N14" s="6"/>
      <c r="O14" s="8" t="s">
        <v>151</v>
      </c>
      <c r="P14" s="2" t="s">
        <v>22</v>
      </c>
      <c r="Q14" s="1"/>
    </row>
    <row r="15" spans="1:17" ht="18" x14ac:dyDescent="0.25">
      <c r="A15" s="6"/>
      <c r="B15" s="6" t="s">
        <v>191</v>
      </c>
      <c r="C15" s="6"/>
      <c r="D15" s="6"/>
      <c r="E15" s="21">
        <f>-(3000)</f>
        <v>-3000</v>
      </c>
      <c r="F15" s="6"/>
      <c r="G15" s="19" t="s">
        <v>35</v>
      </c>
      <c r="H15" s="6"/>
      <c r="I15" s="13"/>
      <c r="J15" s="13"/>
      <c r="K15" s="18"/>
      <c r="L15" s="13"/>
      <c r="M15" s="6" t="s">
        <v>210</v>
      </c>
      <c r="N15" s="6"/>
      <c r="O15" s="8"/>
      <c r="P15" s="2" t="s">
        <v>22</v>
      </c>
      <c r="Q15" s="1"/>
    </row>
    <row r="16" spans="1:17" ht="18" x14ac:dyDescent="0.25">
      <c r="A16" s="6"/>
      <c r="B16" s="6"/>
      <c r="C16" s="6">
        <v>2004</v>
      </c>
      <c r="D16" s="6"/>
      <c r="E16" s="21">
        <f>-(1000)</f>
        <v>-1000</v>
      </c>
      <c r="F16" s="6"/>
      <c r="G16" s="19">
        <v>346300</v>
      </c>
      <c r="H16" s="6"/>
      <c r="I16" s="13"/>
      <c r="J16" s="13"/>
      <c r="K16" s="18"/>
      <c r="L16" s="13"/>
      <c r="M16" s="6" t="s">
        <v>192</v>
      </c>
      <c r="N16" s="6"/>
      <c r="O16" s="8"/>
      <c r="P16" s="2" t="s">
        <v>22</v>
      </c>
      <c r="Q16" s="1"/>
    </row>
    <row r="17" spans="1:17" ht="18" x14ac:dyDescent="0.25">
      <c r="A17" s="6"/>
      <c r="B17" s="6"/>
      <c r="C17" s="6">
        <v>2009</v>
      </c>
      <c r="D17" s="6"/>
      <c r="E17" s="21">
        <v>12000</v>
      </c>
      <c r="F17" s="6"/>
      <c r="G17" s="19"/>
      <c r="H17" s="6"/>
      <c r="I17" s="13"/>
      <c r="J17" s="13"/>
      <c r="K17" s="18"/>
      <c r="L17" s="13"/>
      <c r="M17" s="6" t="s">
        <v>193</v>
      </c>
      <c r="N17" s="6"/>
      <c r="O17" s="8"/>
      <c r="P17" s="2" t="s">
        <v>22</v>
      </c>
      <c r="Q17" s="1"/>
    </row>
    <row r="18" spans="1:17" ht="18" x14ac:dyDescent="0.25">
      <c r="A18" s="6"/>
      <c r="B18" s="6"/>
      <c r="C18" s="6">
        <v>2012</v>
      </c>
      <c r="D18" s="6"/>
      <c r="E18" s="21">
        <v>-5000</v>
      </c>
      <c r="F18" s="6"/>
      <c r="G18" s="19"/>
      <c r="H18" s="6"/>
      <c r="I18" s="13"/>
      <c r="J18" s="13"/>
      <c r="K18" s="18"/>
      <c r="L18" s="13"/>
      <c r="M18" s="6"/>
      <c r="N18" s="6"/>
      <c r="O18" s="8"/>
      <c r="P18" s="2" t="s">
        <v>22</v>
      </c>
      <c r="Q18" s="1"/>
    </row>
    <row r="19" spans="1:17" ht="18" x14ac:dyDescent="0.25">
      <c r="A19" s="6"/>
      <c r="B19" s="6"/>
      <c r="C19" s="6"/>
      <c r="D19" s="6"/>
      <c r="E19" s="362">
        <f>SUM(E13:E18)</f>
        <v>8431</v>
      </c>
      <c r="F19" s="6"/>
      <c r="G19" s="19"/>
      <c r="H19" s="6"/>
      <c r="I19" s="13"/>
      <c r="J19" s="13"/>
      <c r="K19" s="18"/>
      <c r="L19" s="13"/>
      <c r="M19" s="6"/>
      <c r="N19" s="6"/>
      <c r="O19" s="8"/>
      <c r="P19" s="2" t="s">
        <v>22</v>
      </c>
      <c r="Q19" s="1"/>
    </row>
    <row r="20" spans="1:17" ht="18" x14ac:dyDescent="0.25">
      <c r="A20" s="6"/>
      <c r="B20" s="6"/>
      <c r="C20" s="6"/>
      <c r="D20" s="6"/>
      <c r="E20" s="33"/>
      <c r="F20" s="6"/>
      <c r="G20" s="19"/>
      <c r="H20" s="6"/>
      <c r="I20" s="13"/>
      <c r="J20" s="13"/>
      <c r="K20" s="18"/>
      <c r="L20" s="13"/>
      <c r="M20" s="6"/>
      <c r="N20" s="6"/>
      <c r="O20" s="8"/>
      <c r="P20" s="2" t="s">
        <v>22</v>
      </c>
      <c r="Q20" s="1"/>
    </row>
    <row r="21" spans="1:17" ht="18" x14ac:dyDescent="0.25">
      <c r="A21" s="6"/>
      <c r="B21" s="6"/>
      <c r="C21" s="6"/>
      <c r="D21" s="6"/>
      <c r="E21" s="33"/>
      <c r="F21" s="6"/>
      <c r="G21" s="19"/>
      <c r="H21" s="6"/>
      <c r="I21" s="13"/>
      <c r="J21" s="13"/>
      <c r="K21" s="18"/>
      <c r="L21" s="13"/>
      <c r="M21" s="6"/>
      <c r="N21" s="6"/>
      <c r="O21" s="8"/>
      <c r="P21" s="2" t="s">
        <v>22</v>
      </c>
      <c r="Q21" s="1"/>
    </row>
    <row r="22" spans="1:17" ht="18" x14ac:dyDescent="0.25">
      <c r="A22" s="6"/>
      <c r="B22" s="6"/>
      <c r="C22" s="20"/>
      <c r="D22" s="20"/>
      <c r="E22" s="348"/>
      <c r="F22" s="20"/>
      <c r="G22" s="349"/>
      <c r="H22" s="350"/>
      <c r="I22" s="351"/>
      <c r="J22" s="351"/>
      <c r="K22" s="352"/>
      <c r="L22" s="351"/>
      <c r="M22" s="6"/>
      <c r="N22" s="6"/>
      <c r="O22" s="8"/>
      <c r="P22" s="2" t="s">
        <v>22</v>
      </c>
      <c r="Q22" s="1"/>
    </row>
    <row r="23" spans="1:17" ht="18" x14ac:dyDescent="0.25">
      <c r="A23" s="6"/>
      <c r="B23" s="6" t="s">
        <v>138</v>
      </c>
      <c r="C23" s="6">
        <v>2002</v>
      </c>
      <c r="D23" s="6"/>
      <c r="E23" s="21">
        <v>5000</v>
      </c>
      <c r="F23" s="13"/>
      <c r="G23" s="26">
        <v>275500</v>
      </c>
      <c r="H23" s="27" t="s">
        <v>34</v>
      </c>
      <c r="I23" s="26">
        <v>0</v>
      </c>
      <c r="J23" s="13"/>
      <c r="K23" s="338" t="s">
        <v>4</v>
      </c>
      <c r="L23" s="13"/>
      <c r="M23" s="6" t="s">
        <v>37</v>
      </c>
      <c r="N23" s="6"/>
      <c r="O23" s="339" t="s">
        <v>151</v>
      </c>
      <c r="P23" s="2" t="s">
        <v>22</v>
      </c>
      <c r="Q23" s="1"/>
    </row>
    <row r="24" spans="1:17" ht="18" x14ac:dyDescent="0.25">
      <c r="A24" s="6"/>
      <c r="B24" s="6"/>
      <c r="C24" s="6">
        <v>2004</v>
      </c>
      <c r="D24" s="6"/>
      <c r="E24" s="21">
        <v>-2000</v>
      </c>
      <c r="F24" s="13"/>
      <c r="G24" s="26" t="s">
        <v>35</v>
      </c>
      <c r="H24" s="27"/>
      <c r="I24" s="21"/>
      <c r="J24" s="13"/>
      <c r="K24" s="18"/>
      <c r="L24" s="13"/>
      <c r="M24" s="6"/>
      <c r="N24" s="6"/>
      <c r="O24" s="339"/>
      <c r="P24" s="2" t="s">
        <v>22</v>
      </c>
      <c r="Q24" s="1"/>
    </row>
    <row r="25" spans="1:17" ht="18" x14ac:dyDescent="0.25">
      <c r="A25" s="6"/>
      <c r="B25" s="6"/>
      <c r="C25" s="6">
        <v>2005</v>
      </c>
      <c r="D25" s="6"/>
      <c r="E25" s="21">
        <v>-2500</v>
      </c>
      <c r="F25" s="13"/>
      <c r="G25" s="26">
        <v>290000</v>
      </c>
      <c r="H25" s="27"/>
      <c r="I25" s="21"/>
      <c r="J25" s="13"/>
      <c r="K25" s="18"/>
      <c r="L25" s="13"/>
      <c r="M25" s="6"/>
      <c r="N25" s="6"/>
      <c r="O25" s="339"/>
      <c r="P25" s="2" t="s">
        <v>22</v>
      </c>
      <c r="Q25" s="1"/>
    </row>
    <row r="26" spans="1:17" ht="18" x14ac:dyDescent="0.25">
      <c r="A26" s="6"/>
      <c r="B26" s="6"/>
      <c r="C26" s="6"/>
      <c r="D26" s="6"/>
      <c r="E26" s="362">
        <f>SUM(E23:E25)</f>
        <v>500</v>
      </c>
      <c r="F26" s="13"/>
      <c r="G26" s="26"/>
      <c r="H26" s="27"/>
      <c r="I26" s="21"/>
      <c r="J26" s="13"/>
      <c r="K26" s="18"/>
      <c r="L26" s="13"/>
      <c r="M26" s="6"/>
      <c r="N26" s="6"/>
      <c r="O26" s="339"/>
      <c r="P26" s="2" t="s">
        <v>22</v>
      </c>
      <c r="Q26" s="1"/>
    </row>
    <row r="27" spans="1:17" ht="18" x14ac:dyDescent="0.25">
      <c r="A27" s="6"/>
      <c r="B27" s="6"/>
      <c r="C27" s="6"/>
      <c r="D27" s="6"/>
      <c r="E27" s="33"/>
      <c r="F27" s="13"/>
      <c r="G27" s="26"/>
      <c r="H27" s="27"/>
      <c r="I27" s="21"/>
      <c r="J27" s="13"/>
      <c r="K27" s="18"/>
      <c r="L27" s="13"/>
      <c r="M27" s="6"/>
      <c r="N27" s="6"/>
      <c r="O27" s="339"/>
      <c r="P27" s="2" t="s">
        <v>22</v>
      </c>
      <c r="Q27" s="1"/>
    </row>
    <row r="28" spans="1:17" ht="18" x14ac:dyDescent="0.25">
      <c r="A28" s="6"/>
      <c r="B28" s="6"/>
      <c r="C28" s="6"/>
      <c r="D28" s="6"/>
      <c r="E28" s="33"/>
      <c r="F28" s="13"/>
      <c r="G28" s="26"/>
      <c r="H28" s="27"/>
      <c r="I28" s="21"/>
      <c r="J28" s="13"/>
      <c r="K28" s="18"/>
      <c r="L28" s="13"/>
      <c r="M28" s="6"/>
      <c r="N28" s="6"/>
      <c r="O28" s="339"/>
      <c r="P28" s="2" t="s">
        <v>22</v>
      </c>
      <c r="Q28" s="1"/>
    </row>
    <row r="29" spans="1:17" ht="18" x14ac:dyDescent="0.25">
      <c r="A29" s="6"/>
      <c r="B29" s="6"/>
      <c r="C29" s="20"/>
      <c r="D29" s="6"/>
      <c r="E29" s="21"/>
      <c r="F29" s="6"/>
      <c r="G29" s="19"/>
      <c r="H29" s="6"/>
      <c r="I29" s="13"/>
      <c r="J29" s="13"/>
      <c r="K29" s="18"/>
      <c r="L29" s="13"/>
      <c r="M29" s="6"/>
      <c r="N29" s="6"/>
      <c r="O29" s="8"/>
      <c r="P29" s="2" t="s">
        <v>22</v>
      </c>
      <c r="Q29" s="1"/>
    </row>
    <row r="30" spans="1:17" ht="18" x14ac:dyDescent="0.25">
      <c r="A30" s="6"/>
      <c r="B30" s="6" t="s">
        <v>48</v>
      </c>
      <c r="C30" s="6">
        <v>2006</v>
      </c>
      <c r="D30" s="6"/>
      <c r="E30" s="21">
        <v>5000</v>
      </c>
      <c r="F30" s="13"/>
      <c r="G30" s="26">
        <v>409800</v>
      </c>
      <c r="H30" s="27" t="s">
        <v>34</v>
      </c>
      <c r="I30" s="26">
        <v>1125</v>
      </c>
      <c r="J30" s="13"/>
      <c r="K30" s="338" t="s">
        <v>4</v>
      </c>
      <c r="L30" s="13"/>
      <c r="M30" s="6" t="s">
        <v>194</v>
      </c>
      <c r="N30" s="6"/>
      <c r="O30" s="339" t="s">
        <v>151</v>
      </c>
      <c r="P30" s="2" t="s">
        <v>22</v>
      </c>
      <c r="Q30" s="1"/>
    </row>
    <row r="31" spans="1:17" ht="18" x14ac:dyDescent="0.25">
      <c r="A31" s="6"/>
      <c r="B31" s="6"/>
      <c r="C31" s="6"/>
      <c r="D31" s="6"/>
      <c r="E31" s="21"/>
      <c r="F31" s="13"/>
      <c r="G31" s="26" t="s">
        <v>35</v>
      </c>
      <c r="H31" s="27"/>
      <c r="I31" s="21"/>
      <c r="J31" s="13"/>
      <c r="K31" s="18"/>
      <c r="L31" s="13"/>
      <c r="M31" s="6" t="s">
        <v>211</v>
      </c>
      <c r="N31" s="6"/>
      <c r="O31" s="339"/>
      <c r="P31" s="2" t="s">
        <v>22</v>
      </c>
      <c r="Q31" s="1"/>
    </row>
    <row r="32" spans="1:17" ht="18" x14ac:dyDescent="0.25">
      <c r="A32" s="6"/>
      <c r="B32" s="6"/>
      <c r="C32" s="6"/>
      <c r="D32" s="6"/>
      <c r="E32" s="21"/>
      <c r="F32" s="6"/>
      <c r="G32" s="19">
        <v>431400</v>
      </c>
      <c r="H32" s="17"/>
      <c r="I32" s="15"/>
      <c r="J32" s="13"/>
      <c r="K32" s="18"/>
      <c r="L32" s="13"/>
      <c r="M32" s="6" t="s">
        <v>212</v>
      </c>
      <c r="N32" s="6"/>
      <c r="O32" s="8"/>
      <c r="P32" s="2" t="s">
        <v>22</v>
      </c>
      <c r="Q32" s="1"/>
    </row>
    <row r="33" spans="1:17" ht="18" x14ac:dyDescent="0.25">
      <c r="A33" s="6"/>
      <c r="B33" s="6"/>
      <c r="C33" s="6"/>
      <c r="D33" s="6"/>
      <c r="E33" s="21"/>
      <c r="F33" s="6"/>
      <c r="G33" s="19"/>
      <c r="H33" s="17"/>
      <c r="I33" s="15"/>
      <c r="J33" s="13"/>
      <c r="K33" s="18"/>
      <c r="L33" s="13"/>
      <c r="M33" s="6"/>
      <c r="N33" s="6"/>
      <c r="O33" s="8"/>
      <c r="P33" s="2" t="s">
        <v>22</v>
      </c>
      <c r="Q33" s="1"/>
    </row>
    <row r="34" spans="1:17" ht="18" x14ac:dyDescent="0.25">
      <c r="A34" s="6"/>
      <c r="B34" s="6"/>
      <c r="C34" s="6"/>
      <c r="D34" s="6"/>
      <c r="E34" s="21"/>
      <c r="F34" s="6"/>
      <c r="G34" s="19"/>
      <c r="H34" s="17"/>
      <c r="I34" s="15"/>
      <c r="J34" s="13"/>
      <c r="K34" s="18"/>
      <c r="L34" s="13"/>
      <c r="M34" s="6"/>
      <c r="N34" s="6"/>
      <c r="O34" s="8"/>
      <c r="P34" s="2" t="s">
        <v>22</v>
      </c>
      <c r="Q34" s="1"/>
    </row>
    <row r="35" spans="1:17" ht="18" x14ac:dyDescent="0.25">
      <c r="A35" s="6"/>
      <c r="B35" s="6"/>
      <c r="C35" s="6"/>
      <c r="D35" s="6"/>
      <c r="E35" s="21"/>
      <c r="F35" s="6"/>
      <c r="G35" s="19"/>
      <c r="H35" s="350"/>
      <c r="I35" s="13"/>
      <c r="J35" s="13"/>
      <c r="K35" s="18"/>
      <c r="L35" s="13"/>
      <c r="M35" s="6"/>
      <c r="N35" s="6"/>
      <c r="O35" s="8"/>
      <c r="P35" s="2" t="s">
        <v>22</v>
      </c>
      <c r="Q35" s="1"/>
    </row>
    <row r="36" spans="1:17" ht="18" x14ac:dyDescent="0.25">
      <c r="A36" s="6"/>
      <c r="B36" s="6" t="s">
        <v>195</v>
      </c>
      <c r="C36" s="6">
        <v>2001</v>
      </c>
      <c r="D36" s="6"/>
      <c r="E36" s="21">
        <v>5000</v>
      </c>
      <c r="F36" s="6"/>
      <c r="G36" s="19">
        <v>331700</v>
      </c>
      <c r="H36" s="6" t="s">
        <v>34</v>
      </c>
      <c r="I36" s="19">
        <v>652</v>
      </c>
      <c r="J36" s="13"/>
      <c r="K36" s="338" t="s">
        <v>4</v>
      </c>
      <c r="L36" s="13"/>
      <c r="M36" s="6" t="s">
        <v>196</v>
      </c>
      <c r="N36" s="6"/>
      <c r="O36" s="8" t="s">
        <v>151</v>
      </c>
      <c r="P36" s="2" t="s">
        <v>22</v>
      </c>
      <c r="Q36" s="1"/>
    </row>
    <row r="37" spans="1:17" ht="18" x14ac:dyDescent="0.25">
      <c r="A37" s="6"/>
      <c r="B37" s="6" t="s">
        <v>197</v>
      </c>
      <c r="C37" s="6"/>
      <c r="D37" s="6"/>
      <c r="E37" s="21">
        <v>-3000</v>
      </c>
      <c r="F37" s="6"/>
      <c r="G37" s="19" t="s">
        <v>35</v>
      </c>
      <c r="H37" s="6"/>
      <c r="I37" s="13"/>
      <c r="J37" s="13"/>
      <c r="K37" s="18"/>
      <c r="L37" s="13"/>
      <c r="M37" s="6" t="s">
        <v>198</v>
      </c>
      <c r="N37" s="6"/>
      <c r="O37" s="339"/>
      <c r="P37" s="2" t="s">
        <v>22</v>
      </c>
      <c r="Q37" s="1"/>
    </row>
    <row r="38" spans="1:17" ht="18" x14ac:dyDescent="0.25">
      <c r="A38" s="6"/>
      <c r="B38" s="6"/>
      <c r="C38" s="6"/>
      <c r="D38" s="6"/>
      <c r="E38" s="362">
        <v>2000</v>
      </c>
      <c r="F38" s="6"/>
      <c r="G38" s="19">
        <v>349200</v>
      </c>
      <c r="H38" s="6"/>
      <c r="I38" s="13"/>
      <c r="J38" s="13"/>
      <c r="K38" s="18"/>
      <c r="L38" s="13"/>
      <c r="M38" s="6" t="s">
        <v>199</v>
      </c>
      <c r="N38" s="6"/>
      <c r="O38" s="339"/>
      <c r="P38" s="2" t="s">
        <v>22</v>
      </c>
      <c r="Q38" s="1"/>
    </row>
    <row r="39" spans="1:17" ht="18" x14ac:dyDescent="0.25">
      <c r="A39" s="6"/>
      <c r="B39" s="6"/>
      <c r="C39" s="6"/>
      <c r="D39" s="6"/>
      <c r="E39" s="33"/>
      <c r="F39" s="6"/>
      <c r="G39" s="19"/>
      <c r="H39" s="6"/>
      <c r="I39" s="13"/>
      <c r="J39" s="13"/>
      <c r="K39" s="18"/>
      <c r="L39" s="13"/>
      <c r="M39" s="6"/>
      <c r="N39" s="6"/>
      <c r="O39" s="339"/>
      <c r="P39" s="2" t="s">
        <v>22</v>
      </c>
      <c r="Q39" s="1"/>
    </row>
    <row r="40" spans="1:17" ht="18" x14ac:dyDescent="0.25">
      <c r="A40" s="6"/>
      <c r="B40" s="6"/>
      <c r="C40" s="6"/>
      <c r="D40" s="6"/>
      <c r="E40" s="33"/>
      <c r="F40" s="6"/>
      <c r="G40" s="19"/>
      <c r="H40" s="6"/>
      <c r="I40" s="13"/>
      <c r="J40" s="13"/>
      <c r="K40" s="18"/>
      <c r="L40" s="13"/>
      <c r="M40" s="6"/>
      <c r="N40" s="6"/>
      <c r="O40" s="339"/>
      <c r="P40" s="2" t="s">
        <v>22</v>
      </c>
      <c r="Q40" s="1"/>
    </row>
    <row r="41" spans="1:17" ht="18" x14ac:dyDescent="0.25">
      <c r="A41" s="6"/>
      <c r="B41" s="6"/>
      <c r="C41" s="6"/>
      <c r="D41" s="6"/>
      <c r="E41" s="21"/>
      <c r="F41" s="6"/>
      <c r="G41" s="19"/>
      <c r="H41" s="6"/>
      <c r="I41" s="13"/>
      <c r="J41" s="13"/>
      <c r="K41" s="18"/>
      <c r="L41" s="13"/>
      <c r="M41" s="6"/>
      <c r="N41" s="6"/>
      <c r="O41" s="339"/>
      <c r="P41" s="2" t="s">
        <v>22</v>
      </c>
      <c r="Q41" s="1"/>
    </row>
    <row r="42" spans="1:17" ht="18" x14ac:dyDescent="0.25">
      <c r="A42" s="6"/>
      <c r="B42" s="6" t="s">
        <v>49</v>
      </c>
      <c r="C42" s="6">
        <v>2001</v>
      </c>
      <c r="D42" s="28"/>
      <c r="E42" s="21">
        <v>6000</v>
      </c>
      <c r="F42" s="6"/>
      <c r="G42" s="19">
        <v>418400</v>
      </c>
      <c r="H42" s="6" t="s">
        <v>34</v>
      </c>
      <c r="I42" s="19">
        <v>3429</v>
      </c>
      <c r="J42" s="13"/>
      <c r="K42" s="338" t="s">
        <v>4</v>
      </c>
      <c r="L42" s="13"/>
      <c r="M42" s="6" t="s">
        <v>200</v>
      </c>
      <c r="N42" s="6"/>
      <c r="O42" s="339" t="s">
        <v>151</v>
      </c>
      <c r="P42" s="2" t="s">
        <v>22</v>
      </c>
      <c r="Q42" s="1"/>
    </row>
    <row r="43" spans="1:17" ht="18" x14ac:dyDescent="0.25">
      <c r="A43" s="6"/>
      <c r="B43" s="6" t="s">
        <v>39</v>
      </c>
      <c r="C43" s="6"/>
      <c r="D43" s="6"/>
      <c r="E43" s="21">
        <v>-3000</v>
      </c>
      <c r="F43" s="6"/>
      <c r="G43" s="19" t="s">
        <v>35</v>
      </c>
      <c r="H43" s="6"/>
      <c r="I43" s="13"/>
      <c r="J43" s="13"/>
      <c r="K43" s="18"/>
      <c r="L43" s="13"/>
      <c r="M43" s="6"/>
      <c r="N43" s="6"/>
      <c r="O43" s="339"/>
      <c r="P43" s="2" t="s">
        <v>22</v>
      </c>
      <c r="Q43" s="1"/>
    </row>
    <row r="44" spans="1:17" ht="18" x14ac:dyDescent="0.25">
      <c r="A44" s="6"/>
      <c r="B44" s="6"/>
      <c r="C44" s="6">
        <v>2004</v>
      </c>
      <c r="D44" s="6"/>
      <c r="E44" s="21">
        <v>-1000</v>
      </c>
      <c r="F44" s="6"/>
      <c r="G44" s="19">
        <v>440400</v>
      </c>
      <c r="H44" s="6"/>
      <c r="I44" s="13"/>
      <c r="J44" s="13"/>
      <c r="K44" s="18"/>
      <c r="L44" s="13"/>
      <c r="M44" s="6"/>
      <c r="N44" s="6"/>
      <c r="O44" s="8"/>
      <c r="P44" s="2" t="s">
        <v>22</v>
      </c>
      <c r="Q44" s="1"/>
    </row>
    <row r="45" spans="1:17" ht="18" x14ac:dyDescent="0.25">
      <c r="A45" s="6"/>
      <c r="B45" s="6"/>
      <c r="C45" s="6">
        <v>2005</v>
      </c>
      <c r="D45" s="6"/>
      <c r="E45" s="21">
        <v>2000</v>
      </c>
      <c r="F45" s="6"/>
      <c r="G45" s="19"/>
      <c r="H45" s="6"/>
      <c r="I45" s="13"/>
      <c r="J45" s="13"/>
      <c r="K45" s="18"/>
      <c r="L45" s="13"/>
      <c r="M45" s="6"/>
      <c r="N45" s="6"/>
      <c r="O45" s="8"/>
      <c r="P45" s="2" t="s">
        <v>22</v>
      </c>
      <c r="Q45" s="1"/>
    </row>
    <row r="46" spans="1:17" ht="18" x14ac:dyDescent="0.25">
      <c r="A46" s="6"/>
      <c r="B46" s="6"/>
      <c r="C46" s="6"/>
      <c r="D46" s="6"/>
      <c r="E46" s="362">
        <f>SUM(E42:E45)</f>
        <v>4000</v>
      </c>
      <c r="F46" s="13"/>
      <c r="G46" s="26"/>
      <c r="H46" s="27"/>
      <c r="I46" s="21"/>
      <c r="J46" s="13"/>
      <c r="K46" s="18"/>
      <c r="L46" s="13"/>
      <c r="M46" s="6"/>
      <c r="N46" s="6"/>
      <c r="O46" s="339"/>
      <c r="P46" s="2" t="s">
        <v>22</v>
      </c>
      <c r="Q46" s="1"/>
    </row>
    <row r="47" spans="1:17" ht="18" x14ac:dyDescent="0.25">
      <c r="A47" s="6"/>
      <c r="B47" s="6"/>
      <c r="C47" s="6"/>
      <c r="D47" s="6"/>
      <c r="E47" s="33"/>
      <c r="F47" s="13"/>
      <c r="G47" s="26"/>
      <c r="H47" s="27"/>
      <c r="I47" s="21"/>
      <c r="J47" s="13"/>
      <c r="K47" s="18"/>
      <c r="L47" s="13"/>
      <c r="M47" s="6"/>
      <c r="N47" s="6"/>
      <c r="O47" s="339"/>
      <c r="P47" s="2" t="s">
        <v>22</v>
      </c>
      <c r="Q47" s="1"/>
    </row>
    <row r="48" spans="1:17" ht="18" x14ac:dyDescent="0.25">
      <c r="A48" s="6"/>
      <c r="B48" s="6"/>
      <c r="C48" s="6"/>
      <c r="D48" s="6"/>
      <c r="E48" s="33"/>
      <c r="F48" s="13"/>
      <c r="G48" s="26"/>
      <c r="H48" s="27"/>
      <c r="I48" s="21"/>
      <c r="J48" s="13"/>
      <c r="K48" s="18"/>
      <c r="L48" s="13"/>
      <c r="M48" s="6"/>
      <c r="N48" s="6"/>
      <c r="O48" s="339"/>
      <c r="P48" s="2" t="s">
        <v>22</v>
      </c>
      <c r="Q48" s="1"/>
    </row>
    <row r="49" spans="1:17" ht="18" x14ac:dyDescent="0.25">
      <c r="A49" s="6"/>
      <c r="B49" s="6"/>
      <c r="C49" s="6"/>
      <c r="D49" s="6"/>
      <c r="E49" s="33"/>
      <c r="F49" s="13"/>
      <c r="G49" s="26"/>
      <c r="H49" s="27"/>
      <c r="I49" s="21"/>
      <c r="J49" s="13"/>
      <c r="K49" s="18"/>
      <c r="L49" s="13"/>
      <c r="M49" s="6"/>
      <c r="N49" s="6"/>
      <c r="O49" s="339"/>
      <c r="P49" s="2" t="s">
        <v>22</v>
      </c>
      <c r="Q49" s="1"/>
    </row>
    <row r="50" spans="1:17" ht="18" x14ac:dyDescent="0.25">
      <c r="A50" s="6"/>
      <c r="B50" s="6" t="s">
        <v>136</v>
      </c>
      <c r="C50" s="6">
        <v>2002</v>
      </c>
      <c r="D50" s="6"/>
      <c r="E50" s="21">
        <v>5000</v>
      </c>
      <c r="F50" s="6"/>
      <c r="G50" s="19">
        <v>381200</v>
      </c>
      <c r="H50" s="29" t="s">
        <v>34</v>
      </c>
      <c r="I50" s="19">
        <v>22</v>
      </c>
      <c r="J50" s="13"/>
      <c r="K50" s="338" t="s">
        <v>4</v>
      </c>
      <c r="L50" s="13"/>
      <c r="M50" s="6" t="s">
        <v>51</v>
      </c>
      <c r="N50" s="6"/>
      <c r="O50" s="8" t="s">
        <v>151</v>
      </c>
      <c r="P50" s="2" t="s">
        <v>22</v>
      </c>
      <c r="Q50" s="1"/>
    </row>
    <row r="51" spans="1:17" ht="18" x14ac:dyDescent="0.25">
      <c r="A51" s="6"/>
      <c r="B51" s="6"/>
      <c r="C51" s="6">
        <v>2004</v>
      </c>
      <c r="D51" s="6"/>
      <c r="E51" s="21">
        <v>-2000</v>
      </c>
      <c r="F51" s="6"/>
      <c r="G51" s="19" t="s">
        <v>35</v>
      </c>
      <c r="H51" s="6"/>
      <c r="I51" s="13"/>
      <c r="J51" s="13"/>
      <c r="K51" s="18"/>
      <c r="L51" s="13"/>
      <c r="M51" s="6"/>
      <c r="N51" s="6"/>
      <c r="O51" s="8"/>
      <c r="P51" s="2" t="s">
        <v>22</v>
      </c>
      <c r="Q51" s="1"/>
    </row>
    <row r="52" spans="1:17" ht="18" x14ac:dyDescent="0.25">
      <c r="A52" s="6"/>
      <c r="B52" s="6"/>
      <c r="C52" s="6">
        <v>2005</v>
      </c>
      <c r="D52" s="6"/>
      <c r="E52" s="21">
        <v>-2500</v>
      </c>
      <c r="F52" s="6"/>
      <c r="G52" s="19">
        <v>401300</v>
      </c>
      <c r="H52" s="6"/>
      <c r="I52" s="13"/>
      <c r="J52" s="13"/>
      <c r="K52" s="18"/>
      <c r="L52" s="13"/>
      <c r="M52" s="6"/>
      <c r="N52" s="6"/>
      <c r="O52" s="8"/>
      <c r="P52" s="2" t="s">
        <v>22</v>
      </c>
      <c r="Q52" s="1"/>
    </row>
    <row r="53" spans="1:17" ht="18" x14ac:dyDescent="0.25">
      <c r="A53" s="6"/>
      <c r="B53" s="6"/>
      <c r="C53" s="6"/>
      <c r="D53" s="6"/>
      <c r="E53" s="362">
        <f>SUM(E50:E52)</f>
        <v>500</v>
      </c>
      <c r="F53" s="6"/>
      <c r="G53" s="19"/>
      <c r="H53" s="6"/>
      <c r="I53" s="13"/>
      <c r="J53" s="13"/>
      <c r="K53" s="18"/>
      <c r="L53" s="13"/>
      <c r="M53" s="6"/>
      <c r="N53" s="6"/>
      <c r="O53" s="8"/>
      <c r="P53" s="2" t="s">
        <v>22</v>
      </c>
      <c r="Q53" s="1"/>
    </row>
    <row r="54" spans="1:17" ht="18" x14ac:dyDescent="0.25">
      <c r="A54" s="6"/>
      <c r="B54" s="6"/>
      <c r="C54" s="6"/>
      <c r="D54" s="6"/>
      <c r="E54" s="33"/>
      <c r="F54" s="6"/>
      <c r="G54" s="19"/>
      <c r="H54" s="6"/>
      <c r="I54" s="13"/>
      <c r="J54" s="13"/>
      <c r="K54" s="18"/>
      <c r="L54" s="13"/>
      <c r="M54" s="6"/>
      <c r="N54" s="6"/>
      <c r="O54" s="8"/>
      <c r="P54" s="2" t="s">
        <v>22</v>
      </c>
      <c r="Q54" s="1"/>
    </row>
    <row r="55" spans="1:17" ht="18" x14ac:dyDescent="0.25">
      <c r="A55" s="6"/>
      <c r="B55" s="6"/>
      <c r="C55" s="6"/>
      <c r="D55" s="6"/>
      <c r="E55" s="33"/>
      <c r="F55" s="6"/>
      <c r="G55" s="19"/>
      <c r="H55" s="6"/>
      <c r="I55" s="13"/>
      <c r="J55" s="13"/>
      <c r="K55" s="18"/>
      <c r="L55" s="13"/>
      <c r="M55" s="6"/>
      <c r="N55" s="6"/>
      <c r="O55" s="8"/>
      <c r="P55" s="2" t="s">
        <v>22</v>
      </c>
      <c r="Q55" s="1"/>
    </row>
    <row r="56" spans="1:17" ht="18" x14ac:dyDescent="0.25">
      <c r="A56" s="6"/>
      <c r="B56" s="6"/>
      <c r="C56" s="6"/>
      <c r="D56" s="6"/>
      <c r="E56" s="33"/>
      <c r="F56" s="6"/>
      <c r="G56" s="19"/>
      <c r="H56" s="6"/>
      <c r="I56" s="13"/>
      <c r="J56" s="13"/>
      <c r="K56" s="18"/>
      <c r="L56" s="13"/>
      <c r="M56" s="6"/>
      <c r="N56" s="6"/>
      <c r="O56" s="8"/>
      <c r="P56" s="2" t="s">
        <v>22</v>
      </c>
      <c r="Q56" s="1"/>
    </row>
    <row r="57" spans="1:17" ht="18" x14ac:dyDescent="0.25">
      <c r="A57" s="6"/>
      <c r="B57" s="6" t="s">
        <v>137</v>
      </c>
      <c r="C57" s="6">
        <v>2002</v>
      </c>
      <c r="D57" s="6"/>
      <c r="E57" s="21">
        <v>5000</v>
      </c>
      <c r="F57" s="6"/>
      <c r="G57" s="19">
        <v>293400</v>
      </c>
      <c r="H57" s="17" t="s">
        <v>34</v>
      </c>
      <c r="I57" s="19">
        <v>0</v>
      </c>
      <c r="J57" s="13"/>
      <c r="K57" s="338" t="s">
        <v>4</v>
      </c>
      <c r="L57" s="13"/>
      <c r="M57" s="6" t="s">
        <v>36</v>
      </c>
      <c r="N57" s="6"/>
      <c r="O57" s="8" t="s">
        <v>151</v>
      </c>
      <c r="P57" s="2" t="s">
        <v>22</v>
      </c>
      <c r="Q57" s="1"/>
    </row>
    <row r="58" spans="1:17" ht="18" x14ac:dyDescent="0.25">
      <c r="A58" s="6"/>
      <c r="B58" s="6"/>
      <c r="C58" s="6"/>
      <c r="D58" s="6"/>
      <c r="E58" s="21">
        <v>-2500</v>
      </c>
      <c r="F58" s="6"/>
      <c r="G58" s="19"/>
      <c r="H58" s="17"/>
      <c r="I58" s="19"/>
      <c r="J58" s="13"/>
      <c r="K58" s="338"/>
      <c r="L58" s="13"/>
      <c r="M58" s="6"/>
      <c r="N58" s="6"/>
      <c r="O58" s="8"/>
      <c r="P58" s="2" t="s">
        <v>22</v>
      </c>
      <c r="Q58" s="1"/>
    </row>
    <row r="59" spans="1:17" ht="18" x14ac:dyDescent="0.25">
      <c r="A59" s="6"/>
      <c r="B59" s="6"/>
      <c r="C59" s="6">
        <v>2008</v>
      </c>
      <c r="D59" s="6"/>
      <c r="E59" s="21">
        <v>-2000</v>
      </c>
      <c r="F59" s="6"/>
      <c r="G59" s="19" t="s">
        <v>35</v>
      </c>
      <c r="H59" s="17"/>
      <c r="I59" s="19"/>
      <c r="J59" s="13"/>
      <c r="K59" s="338"/>
      <c r="L59" s="13"/>
      <c r="M59" s="6"/>
      <c r="N59" s="6"/>
      <c r="O59" s="8"/>
      <c r="P59" s="2" t="s">
        <v>22</v>
      </c>
      <c r="Q59" s="1"/>
    </row>
    <row r="60" spans="1:17" ht="18" x14ac:dyDescent="0.25">
      <c r="A60" s="6"/>
      <c r="B60" s="6"/>
      <c r="C60" s="6"/>
      <c r="D60" s="6"/>
      <c r="E60" s="362">
        <f>SUM(E55:E59)</f>
        <v>500</v>
      </c>
      <c r="F60" s="6"/>
      <c r="G60" s="19">
        <v>308800</v>
      </c>
      <c r="H60" s="17"/>
      <c r="I60" s="19"/>
      <c r="J60" s="13"/>
      <c r="K60" s="338"/>
      <c r="L60" s="13"/>
      <c r="M60" s="6"/>
      <c r="N60" s="6"/>
      <c r="O60" s="8"/>
      <c r="P60" s="2" t="s">
        <v>22</v>
      </c>
      <c r="Q60" s="1"/>
    </row>
    <row r="61" spans="1:17" ht="18" x14ac:dyDescent="0.25">
      <c r="A61" s="6"/>
      <c r="B61" s="6"/>
      <c r="C61" s="6"/>
      <c r="D61" s="6"/>
      <c r="E61" s="33"/>
      <c r="F61" s="6"/>
      <c r="G61" s="19"/>
      <c r="H61" s="17"/>
      <c r="I61" s="19"/>
      <c r="J61" s="13"/>
      <c r="K61" s="338"/>
      <c r="L61" s="13"/>
      <c r="M61" s="6"/>
      <c r="N61" s="6"/>
      <c r="O61" s="8"/>
      <c r="P61" s="2" t="s">
        <v>22</v>
      </c>
      <c r="Q61" s="1"/>
    </row>
    <row r="62" spans="1:17" ht="18" x14ac:dyDescent="0.25">
      <c r="A62" s="6"/>
      <c r="B62" s="6"/>
      <c r="C62" s="6"/>
      <c r="D62" s="6"/>
      <c r="E62" s="33"/>
      <c r="F62" s="6"/>
      <c r="G62" s="19"/>
      <c r="H62" s="17"/>
      <c r="I62" s="19"/>
      <c r="J62" s="13"/>
      <c r="K62" s="338"/>
      <c r="L62" s="13"/>
      <c r="M62" s="6"/>
      <c r="N62" s="6"/>
      <c r="O62" s="8"/>
      <c r="P62" s="2" t="s">
        <v>22</v>
      </c>
      <c r="Q62" s="1"/>
    </row>
    <row r="63" spans="1:17" ht="18.75" x14ac:dyDescent="0.3">
      <c r="A63" s="6" t="s">
        <v>45</v>
      </c>
      <c r="B63" s="6"/>
      <c r="C63" s="6"/>
      <c r="D63" s="6"/>
      <c r="E63" s="6"/>
      <c r="F63" s="6"/>
      <c r="G63" s="6"/>
      <c r="H63" s="6"/>
      <c r="I63" s="6"/>
      <c r="J63" s="6"/>
      <c r="K63" s="6"/>
      <c r="L63" s="6"/>
      <c r="M63" s="3"/>
      <c r="N63" s="3"/>
      <c r="O63" s="8"/>
      <c r="P63" s="2" t="s">
        <v>22</v>
      </c>
      <c r="Q63" s="1"/>
    </row>
    <row r="64" spans="1:17" ht="18.75" x14ac:dyDescent="0.3">
      <c r="A64" s="6" t="s">
        <v>139</v>
      </c>
      <c r="B64" s="6"/>
      <c r="C64" s="6"/>
      <c r="D64" s="6"/>
      <c r="E64" s="6"/>
      <c r="F64" s="6"/>
      <c r="G64" s="6"/>
      <c r="H64" s="6"/>
      <c r="I64" s="6"/>
      <c r="J64" s="6"/>
      <c r="K64" s="6"/>
      <c r="L64" s="6"/>
      <c r="M64" s="3"/>
      <c r="N64" s="3"/>
      <c r="O64" s="8"/>
      <c r="P64" s="2" t="s">
        <v>22</v>
      </c>
      <c r="Q64" s="1"/>
    </row>
    <row r="65" spans="1:17" ht="18.75" x14ac:dyDescent="0.3">
      <c r="A65" s="6" t="s">
        <v>46</v>
      </c>
      <c r="B65" s="6"/>
      <c r="C65" s="6"/>
      <c r="D65" s="6"/>
      <c r="E65" s="6"/>
      <c r="F65" s="6"/>
      <c r="G65" s="6"/>
      <c r="H65" s="6"/>
      <c r="I65" s="6"/>
      <c r="J65" s="6"/>
      <c r="K65" s="6"/>
      <c r="L65" s="6"/>
      <c r="M65" s="3"/>
      <c r="N65" s="3"/>
      <c r="O65" s="8"/>
      <c r="P65" s="2" t="s">
        <v>22</v>
      </c>
      <c r="Q65" s="1"/>
    </row>
    <row r="66" spans="1:17" ht="18.75" x14ac:dyDescent="0.3">
      <c r="A66" s="6" t="s">
        <v>47</v>
      </c>
      <c r="B66" s="6"/>
      <c r="C66" s="6"/>
      <c r="D66" s="6"/>
      <c r="E66" s="6"/>
      <c r="F66" s="6"/>
      <c r="G66" s="6"/>
      <c r="H66" s="6"/>
      <c r="I66" s="6"/>
      <c r="J66" s="6"/>
      <c r="K66" s="6"/>
      <c r="L66" s="6"/>
      <c r="M66" s="3"/>
      <c r="N66" s="3"/>
      <c r="O66" s="8"/>
      <c r="P66" s="2" t="s">
        <v>22</v>
      </c>
      <c r="Q66" s="1"/>
    </row>
    <row r="67" spans="1:17" ht="18" x14ac:dyDescent="0.25">
      <c r="A67" s="6" t="s">
        <v>206</v>
      </c>
      <c r="B67" s="344"/>
      <c r="C67" s="23"/>
      <c r="D67" s="23"/>
      <c r="E67" s="335"/>
      <c r="F67" s="31"/>
      <c r="G67" s="335"/>
      <c r="H67" s="31"/>
      <c r="I67" s="31"/>
      <c r="J67" s="31"/>
      <c r="K67" s="31"/>
      <c r="L67" s="336"/>
      <c r="M67" s="345"/>
      <c r="N67" s="31"/>
      <c r="O67" s="8"/>
      <c r="P67" s="2" t="s">
        <v>22</v>
      </c>
      <c r="Q67" s="1"/>
    </row>
    <row r="68" spans="1:17" ht="18" x14ac:dyDescent="0.25">
      <c r="A68" s="6"/>
      <c r="B68" s="6"/>
      <c r="C68" s="6"/>
      <c r="D68" s="6"/>
      <c r="E68" s="21"/>
      <c r="F68" s="6"/>
      <c r="G68" s="19"/>
      <c r="H68" s="17"/>
      <c r="I68" s="15"/>
      <c r="J68" s="13"/>
      <c r="K68" s="18"/>
      <c r="L68" s="13"/>
      <c r="M68" s="6"/>
      <c r="N68" s="6"/>
      <c r="O68" s="8"/>
      <c r="P68" s="2" t="s">
        <v>6</v>
      </c>
      <c r="Q68" s="1"/>
    </row>
    <row r="69" spans="1:17" ht="18" x14ac:dyDescent="0.25">
      <c r="A69" s="6"/>
      <c r="B69" s="22"/>
      <c r="C69" s="22"/>
      <c r="D69" s="22"/>
      <c r="E69" s="33"/>
      <c r="F69" s="22"/>
      <c r="G69" s="476"/>
      <c r="H69" s="477"/>
      <c r="I69" s="478"/>
      <c r="J69" s="479"/>
      <c r="K69" s="480"/>
      <c r="L69" s="479"/>
      <c r="M69" s="22"/>
      <c r="N69" s="22"/>
      <c r="O69" s="22"/>
      <c r="P69" s="481"/>
      <c r="Q69" s="482"/>
    </row>
    <row r="70" spans="1:17" ht="18" x14ac:dyDescent="0.25">
      <c r="A70" s="6"/>
      <c r="B70" s="22"/>
      <c r="C70" s="22"/>
      <c r="D70" s="22"/>
      <c r="E70" s="33"/>
      <c r="F70" s="22"/>
      <c r="G70" s="476"/>
      <c r="H70" s="477"/>
      <c r="I70" s="478"/>
      <c r="J70" s="479"/>
      <c r="K70" s="480"/>
      <c r="L70" s="479"/>
      <c r="M70" s="22"/>
      <c r="N70" s="22"/>
      <c r="O70" s="22"/>
      <c r="P70" s="481"/>
      <c r="Q70" s="482"/>
    </row>
    <row r="71" spans="1:17" ht="18.75" x14ac:dyDescent="0.3">
      <c r="A71" s="6"/>
      <c r="B71" s="483"/>
      <c r="C71" s="483"/>
      <c r="D71" s="483"/>
      <c r="E71" s="483"/>
      <c r="F71" s="483"/>
      <c r="G71" s="483"/>
      <c r="H71" s="483"/>
      <c r="I71" s="483"/>
      <c r="J71" s="483"/>
      <c r="K71" s="483"/>
      <c r="L71" s="483"/>
      <c r="M71" s="483"/>
      <c r="N71" s="483"/>
      <c r="O71" s="483"/>
      <c r="P71" s="481"/>
      <c r="Q71" s="482"/>
    </row>
    <row r="72" spans="1:17" ht="18.75" x14ac:dyDescent="0.3">
      <c r="A72" s="6"/>
      <c r="B72" s="22"/>
      <c r="C72" s="22"/>
      <c r="D72" s="22"/>
      <c r="E72" s="22"/>
      <c r="F72" s="22"/>
      <c r="G72" s="22"/>
      <c r="H72" s="22"/>
      <c r="I72" s="22"/>
      <c r="J72" s="22"/>
      <c r="K72" s="22"/>
      <c r="L72" s="22"/>
      <c r="M72" s="483"/>
      <c r="N72" s="483"/>
      <c r="O72" s="483"/>
      <c r="P72" s="481"/>
      <c r="Q72" s="482"/>
    </row>
    <row r="73" spans="1:17" ht="18.75" x14ac:dyDescent="0.3">
      <c r="A73" s="6"/>
      <c r="B73" s="22"/>
      <c r="C73" s="22"/>
      <c r="D73" s="22"/>
      <c r="E73" s="22"/>
      <c r="F73" s="22"/>
      <c r="G73" s="22"/>
      <c r="H73" s="22"/>
      <c r="I73" s="22"/>
      <c r="J73" s="22"/>
      <c r="K73" s="22"/>
      <c r="L73" s="22"/>
      <c r="M73" s="483"/>
      <c r="N73" s="483"/>
      <c r="O73" s="483"/>
      <c r="P73" s="481"/>
      <c r="Q73" s="482"/>
    </row>
    <row r="74" spans="1:17" ht="18.75" x14ac:dyDescent="0.3">
      <c r="A74" s="6"/>
      <c r="B74" s="22"/>
      <c r="C74" s="22"/>
      <c r="D74" s="22"/>
      <c r="E74" s="22"/>
      <c r="F74" s="22"/>
      <c r="G74" s="22"/>
      <c r="H74" s="22"/>
      <c r="I74" s="22"/>
      <c r="J74" s="22"/>
      <c r="K74" s="22"/>
      <c r="L74" s="22"/>
      <c r="M74" s="483"/>
      <c r="N74" s="483"/>
      <c r="O74" s="483"/>
      <c r="P74" s="481"/>
      <c r="Q74" s="482"/>
    </row>
    <row r="75" spans="1:17" ht="18.75" x14ac:dyDescent="0.3">
      <c r="A75" s="6"/>
      <c r="B75" s="22"/>
      <c r="C75" s="22"/>
      <c r="D75" s="22"/>
      <c r="E75" s="22"/>
      <c r="F75" s="22"/>
      <c r="G75" s="22"/>
      <c r="H75" s="22"/>
      <c r="I75" s="22"/>
      <c r="J75" s="22"/>
      <c r="K75" s="22"/>
      <c r="L75" s="22"/>
      <c r="M75" s="483"/>
      <c r="N75" s="483"/>
      <c r="O75" s="483"/>
      <c r="P75" s="481"/>
      <c r="Q75" s="482"/>
    </row>
    <row r="76" spans="1:17" ht="18.75" x14ac:dyDescent="0.3">
      <c r="A76" s="6"/>
      <c r="B76" s="22"/>
      <c r="C76" s="22"/>
      <c r="D76" s="22"/>
      <c r="E76" s="22"/>
      <c r="F76" s="22"/>
      <c r="G76" s="22"/>
      <c r="H76" s="22"/>
      <c r="I76" s="22"/>
      <c r="J76" s="22"/>
      <c r="K76" s="22"/>
      <c r="L76" s="22"/>
      <c r="M76" s="483"/>
      <c r="N76" s="483"/>
      <c r="O76" s="483"/>
      <c r="P76" s="481"/>
      <c r="Q76" s="482"/>
    </row>
    <row r="77" spans="1:17" ht="18.75" x14ac:dyDescent="0.3">
      <c r="A77" s="6"/>
      <c r="B77" s="22"/>
      <c r="C77" s="22"/>
      <c r="D77" s="22"/>
      <c r="E77" s="22"/>
      <c r="F77" s="22"/>
      <c r="G77" s="22"/>
      <c r="H77" s="22"/>
      <c r="I77" s="22"/>
      <c r="J77" s="22"/>
      <c r="K77" s="22"/>
      <c r="L77" s="22"/>
      <c r="M77" s="483"/>
      <c r="N77" s="483"/>
      <c r="O77" s="483"/>
      <c r="P77" s="481"/>
      <c r="Q77" s="482"/>
    </row>
    <row r="78" spans="1:17" ht="18" x14ac:dyDescent="0.25">
      <c r="A78" s="6"/>
      <c r="B78" s="484"/>
      <c r="C78" s="485"/>
      <c r="D78" s="485"/>
      <c r="E78" s="486"/>
      <c r="F78" s="487"/>
      <c r="G78" s="486"/>
      <c r="H78" s="487"/>
      <c r="I78" s="487"/>
      <c r="J78" s="487"/>
      <c r="K78" s="487"/>
      <c r="L78" s="488"/>
      <c r="M78" s="345"/>
      <c r="N78" s="487"/>
      <c r="O78" s="489"/>
      <c r="P78" s="481"/>
      <c r="Q78" s="482"/>
    </row>
    <row r="79" spans="1:17" ht="18" x14ac:dyDescent="0.25">
      <c r="A79" s="6"/>
      <c r="B79" s="490"/>
      <c r="C79" s="22"/>
      <c r="D79" s="22"/>
      <c r="E79" s="22"/>
      <c r="F79" s="22"/>
      <c r="G79" s="339"/>
      <c r="H79" s="22"/>
      <c r="I79" s="339"/>
      <c r="J79" s="22"/>
      <c r="K79" s="22"/>
      <c r="L79" s="22"/>
      <c r="M79" s="22"/>
      <c r="N79" s="22"/>
      <c r="O79" s="339"/>
      <c r="P79" s="481"/>
      <c r="Q79" s="482"/>
    </row>
    <row r="80" spans="1:17" ht="18" x14ac:dyDescent="0.25">
      <c r="A80" s="9"/>
      <c r="B80" s="22"/>
      <c r="C80" s="24"/>
      <c r="D80" s="24"/>
      <c r="E80" s="24"/>
      <c r="F80" s="22"/>
      <c r="G80" s="339"/>
      <c r="H80" s="22"/>
      <c r="I80" s="339"/>
      <c r="J80" s="339"/>
      <c r="K80" s="491"/>
      <c r="L80" s="22"/>
      <c r="M80" s="22"/>
      <c r="N80" s="22"/>
      <c r="O80" s="339"/>
      <c r="P80" s="481"/>
      <c r="Q80" s="482"/>
    </row>
    <row r="81" spans="1:17" ht="18" x14ac:dyDescent="0.25">
      <c r="A81" s="6"/>
      <c r="B81" s="490"/>
      <c r="C81" s="24"/>
      <c r="D81" s="24"/>
      <c r="E81" s="24"/>
      <c r="F81" s="22"/>
      <c r="G81" s="492"/>
      <c r="H81" s="22"/>
      <c r="I81" s="493"/>
      <c r="J81" s="492"/>
      <c r="K81" s="494"/>
      <c r="L81" s="22"/>
      <c r="M81" s="30"/>
      <c r="N81" s="22"/>
      <c r="O81" s="25"/>
      <c r="P81" s="481"/>
      <c r="Q81" s="482"/>
    </row>
    <row r="82" spans="1:17" ht="18" x14ac:dyDescent="0.25">
      <c r="A82" s="6"/>
      <c r="B82" s="490"/>
      <c r="C82" s="24"/>
      <c r="D82" s="24"/>
      <c r="E82" s="24"/>
      <c r="F82" s="22"/>
      <c r="G82" s="492"/>
      <c r="H82" s="22"/>
      <c r="I82" s="493"/>
      <c r="J82" s="492"/>
      <c r="K82" s="492"/>
      <c r="L82" s="22"/>
      <c r="M82" s="22"/>
      <c r="N82" s="22"/>
      <c r="O82" s="25"/>
      <c r="P82" s="481"/>
      <c r="Q82" s="482"/>
    </row>
    <row r="83" spans="1:17" ht="18" x14ac:dyDescent="0.25">
      <c r="A83" s="6"/>
      <c r="B83" s="22"/>
      <c r="C83" s="22"/>
      <c r="D83" s="22"/>
      <c r="E83" s="495"/>
      <c r="F83" s="479"/>
      <c r="G83" s="496"/>
      <c r="H83" s="479"/>
      <c r="I83" s="496"/>
      <c r="J83" s="479"/>
      <c r="K83" s="497"/>
      <c r="L83" s="479"/>
      <c r="M83" s="22"/>
      <c r="N83" s="22"/>
      <c r="O83" s="339"/>
      <c r="P83" s="481"/>
      <c r="Q83" s="482"/>
    </row>
    <row r="84" spans="1:17" ht="18" x14ac:dyDescent="0.25">
      <c r="A84" s="6"/>
      <c r="B84" s="22"/>
      <c r="C84" s="22"/>
      <c r="D84" s="22"/>
      <c r="E84" s="33"/>
      <c r="F84" s="22"/>
      <c r="G84" s="476"/>
      <c r="H84" s="22"/>
      <c r="I84" s="479"/>
      <c r="J84" s="479"/>
      <c r="K84" s="480"/>
      <c r="L84" s="479"/>
      <c r="M84" s="22"/>
      <c r="N84" s="22"/>
      <c r="O84" s="339"/>
      <c r="P84" s="481"/>
      <c r="Q84" s="482"/>
    </row>
    <row r="85" spans="1:17" ht="18" x14ac:dyDescent="0.25">
      <c r="A85" s="6"/>
      <c r="B85" s="22"/>
      <c r="C85" s="22"/>
      <c r="D85" s="22"/>
      <c r="E85" s="33"/>
      <c r="F85" s="22"/>
      <c r="G85" s="476"/>
      <c r="H85" s="22"/>
      <c r="I85" s="479"/>
      <c r="J85" s="479"/>
      <c r="K85" s="480"/>
      <c r="L85" s="479"/>
      <c r="M85" s="22"/>
      <c r="N85" s="22"/>
      <c r="O85" s="339"/>
      <c r="P85" s="481"/>
      <c r="Q85" s="482"/>
    </row>
    <row r="86" spans="1:17" ht="18" x14ac:dyDescent="0.25">
      <c r="A86" s="6"/>
      <c r="B86" s="22"/>
      <c r="C86" s="22"/>
      <c r="D86" s="22"/>
      <c r="E86" s="33"/>
      <c r="F86" s="22"/>
      <c r="G86" s="476"/>
      <c r="H86" s="22"/>
      <c r="I86" s="479"/>
      <c r="J86" s="479"/>
      <c r="K86" s="480"/>
      <c r="L86" s="479"/>
      <c r="M86" s="22"/>
      <c r="N86" s="22"/>
      <c r="O86" s="339"/>
      <c r="P86" s="481"/>
      <c r="Q86" s="482"/>
    </row>
    <row r="87" spans="1:17" ht="18" x14ac:dyDescent="0.25">
      <c r="A87" s="6"/>
      <c r="B87" s="22"/>
      <c r="C87" s="22"/>
      <c r="D87" s="22"/>
      <c r="E87" s="33"/>
      <c r="F87" s="22"/>
      <c r="G87" s="476"/>
      <c r="H87" s="22"/>
      <c r="I87" s="479"/>
      <c r="J87" s="479"/>
      <c r="K87" s="480"/>
      <c r="L87" s="479"/>
      <c r="M87" s="22"/>
      <c r="N87" s="22"/>
      <c r="O87" s="339"/>
      <c r="P87" s="481"/>
      <c r="Q87" s="482"/>
    </row>
    <row r="88" spans="1:17" ht="18" x14ac:dyDescent="0.25">
      <c r="A88" s="6"/>
      <c r="B88" s="22"/>
      <c r="C88" s="22"/>
      <c r="D88" s="22"/>
      <c r="E88" s="33"/>
      <c r="F88" s="22"/>
      <c r="G88" s="476"/>
      <c r="H88" s="22"/>
      <c r="I88" s="479"/>
      <c r="J88" s="479"/>
      <c r="K88" s="480"/>
      <c r="L88" s="479"/>
      <c r="M88" s="22"/>
      <c r="N88" s="22"/>
      <c r="O88" s="339"/>
      <c r="P88" s="481"/>
      <c r="Q88" s="482"/>
    </row>
    <row r="89" spans="1:17" ht="18" x14ac:dyDescent="0.25">
      <c r="A89" s="6"/>
      <c r="B89" s="22"/>
      <c r="C89" s="22"/>
      <c r="D89" s="22"/>
      <c r="E89" s="33"/>
      <c r="F89" s="22"/>
      <c r="G89" s="476"/>
      <c r="H89" s="22"/>
      <c r="I89" s="479"/>
      <c r="J89" s="479"/>
      <c r="K89" s="480"/>
      <c r="L89" s="479"/>
      <c r="M89" s="22"/>
      <c r="N89" s="22"/>
      <c r="O89" s="339"/>
      <c r="P89" s="481"/>
      <c r="Q89" s="482"/>
    </row>
    <row r="90" spans="1:17" ht="18" x14ac:dyDescent="0.25">
      <c r="A90" s="6"/>
      <c r="B90" s="22"/>
      <c r="C90" s="22"/>
      <c r="D90" s="22"/>
      <c r="E90" s="33"/>
      <c r="F90" s="22"/>
      <c r="G90" s="476"/>
      <c r="H90" s="22"/>
      <c r="I90" s="479"/>
      <c r="J90" s="479"/>
      <c r="K90" s="480"/>
      <c r="L90" s="479"/>
      <c r="M90" s="22"/>
      <c r="N90" s="22"/>
      <c r="O90" s="339"/>
      <c r="P90" s="481"/>
      <c r="Q90" s="482"/>
    </row>
    <row r="91" spans="1:17" ht="2.25" customHeight="1" x14ac:dyDescent="0.25">
      <c r="A91" s="6"/>
      <c r="B91" s="22"/>
      <c r="C91" s="498"/>
      <c r="D91" s="498"/>
      <c r="E91" s="499"/>
      <c r="F91" s="498"/>
      <c r="G91" s="500"/>
      <c r="H91" s="501"/>
      <c r="I91" s="502"/>
      <c r="J91" s="502"/>
      <c r="K91" s="503"/>
      <c r="L91" s="502"/>
      <c r="M91" s="22"/>
      <c r="N91" s="22"/>
      <c r="O91" s="339"/>
      <c r="P91" s="481"/>
      <c r="Q91" s="482"/>
    </row>
    <row r="92" spans="1:17" ht="18" hidden="1" x14ac:dyDescent="0.25">
      <c r="A92" s="6"/>
      <c r="B92" s="22"/>
      <c r="C92" s="498"/>
      <c r="D92" s="498"/>
      <c r="E92" s="499"/>
      <c r="F92" s="498"/>
      <c r="G92" s="500"/>
      <c r="H92" s="501"/>
      <c r="I92" s="502"/>
      <c r="J92" s="502"/>
      <c r="K92" s="503"/>
      <c r="L92" s="502"/>
      <c r="M92" s="22"/>
      <c r="N92" s="22"/>
      <c r="O92" s="339"/>
      <c r="P92" s="481"/>
      <c r="Q92" s="482"/>
    </row>
    <row r="93" spans="1:17" ht="18" hidden="1" x14ac:dyDescent="0.25">
      <c r="A93" s="6"/>
      <c r="B93" s="22"/>
      <c r="C93" s="498"/>
      <c r="D93" s="498"/>
      <c r="E93" s="499"/>
      <c r="F93" s="498"/>
      <c r="G93" s="500"/>
      <c r="H93" s="501"/>
      <c r="I93" s="502"/>
      <c r="J93" s="502"/>
      <c r="K93" s="503"/>
      <c r="L93" s="502"/>
      <c r="M93" s="22"/>
      <c r="N93" s="22"/>
      <c r="O93" s="339"/>
      <c r="P93" s="481"/>
      <c r="Q93" s="482"/>
    </row>
    <row r="94" spans="1:17" ht="18" hidden="1" x14ac:dyDescent="0.25">
      <c r="A94" s="6"/>
      <c r="B94" s="22"/>
      <c r="C94" s="22"/>
      <c r="D94" s="22"/>
      <c r="E94" s="33"/>
      <c r="F94" s="479"/>
      <c r="G94" s="504"/>
      <c r="H94" s="505"/>
      <c r="I94" s="504"/>
      <c r="J94" s="479"/>
      <c r="K94" s="497"/>
      <c r="L94" s="479"/>
      <c r="M94" s="22"/>
      <c r="N94" s="22"/>
      <c r="O94" s="339"/>
      <c r="P94" s="481"/>
      <c r="Q94" s="482"/>
    </row>
    <row r="95" spans="1:17" ht="18" hidden="1" x14ac:dyDescent="0.25">
      <c r="A95" s="6"/>
      <c r="B95" s="22"/>
      <c r="C95" s="22"/>
      <c r="D95" s="22"/>
      <c r="E95" s="33"/>
      <c r="F95" s="479"/>
      <c r="G95" s="504"/>
      <c r="H95" s="505"/>
      <c r="I95" s="33"/>
      <c r="J95" s="479"/>
      <c r="K95" s="480"/>
      <c r="L95" s="479"/>
      <c r="M95" s="22"/>
      <c r="N95" s="22"/>
      <c r="O95" s="339"/>
      <c r="P95" s="481"/>
      <c r="Q95" s="482"/>
    </row>
    <row r="96" spans="1:17" ht="18" hidden="1" x14ac:dyDescent="0.25">
      <c r="A96" s="6"/>
      <c r="B96" s="22"/>
      <c r="C96" s="22"/>
      <c r="D96" s="22"/>
      <c r="E96" s="33"/>
      <c r="F96" s="479"/>
      <c r="G96" s="504"/>
      <c r="H96" s="505"/>
      <c r="I96" s="33"/>
      <c r="J96" s="479"/>
      <c r="K96" s="480"/>
      <c r="L96" s="479"/>
      <c r="M96" s="22"/>
      <c r="N96" s="22"/>
      <c r="O96" s="339"/>
      <c r="P96" s="481"/>
      <c r="Q96" s="482"/>
    </row>
    <row r="97" spans="1:17" ht="18" hidden="1" x14ac:dyDescent="0.25">
      <c r="A97" s="6"/>
      <c r="B97" s="22"/>
      <c r="C97" s="22"/>
      <c r="D97" s="22"/>
      <c r="E97" s="33"/>
      <c r="F97" s="479"/>
      <c r="G97" s="504"/>
      <c r="H97" s="505"/>
      <c r="I97" s="33"/>
      <c r="J97" s="479"/>
      <c r="K97" s="480"/>
      <c r="L97" s="479"/>
      <c r="M97" s="22"/>
      <c r="N97" s="22"/>
      <c r="O97" s="339"/>
      <c r="P97" s="481"/>
      <c r="Q97" s="482"/>
    </row>
    <row r="98" spans="1:17" ht="18" hidden="1" x14ac:dyDescent="0.25">
      <c r="A98" s="6"/>
      <c r="B98" s="22"/>
      <c r="C98" s="22"/>
      <c r="D98" s="22"/>
      <c r="E98" s="33"/>
      <c r="F98" s="479"/>
      <c r="G98" s="504"/>
      <c r="H98" s="505"/>
      <c r="I98" s="33"/>
      <c r="J98" s="479"/>
      <c r="K98" s="480"/>
      <c r="L98" s="479"/>
      <c r="M98" s="22"/>
      <c r="N98" s="22"/>
      <c r="O98" s="339"/>
      <c r="P98" s="481"/>
      <c r="Q98" s="482"/>
    </row>
    <row r="99" spans="1:17" ht="18" hidden="1" x14ac:dyDescent="0.25">
      <c r="A99" s="6"/>
      <c r="B99" s="22"/>
      <c r="C99" s="498"/>
      <c r="D99" s="22"/>
      <c r="E99" s="33"/>
      <c r="F99" s="22"/>
      <c r="G99" s="476"/>
      <c r="H99" s="22"/>
      <c r="I99" s="479"/>
      <c r="J99" s="479"/>
      <c r="K99" s="480"/>
      <c r="L99" s="479"/>
      <c r="M99" s="22"/>
      <c r="N99" s="22"/>
      <c r="O99" s="339"/>
      <c r="P99" s="481"/>
      <c r="Q99" s="482"/>
    </row>
    <row r="100" spans="1:17" ht="18" hidden="1" x14ac:dyDescent="0.25">
      <c r="A100" s="6"/>
      <c r="B100" s="22"/>
      <c r="C100" s="22"/>
      <c r="D100" s="22"/>
      <c r="E100" s="33"/>
      <c r="F100" s="479"/>
      <c r="G100" s="504"/>
      <c r="H100" s="505"/>
      <c r="I100" s="504"/>
      <c r="J100" s="479"/>
      <c r="K100" s="497"/>
      <c r="L100" s="479"/>
      <c r="M100" s="22"/>
      <c r="N100" s="22"/>
      <c r="O100" s="339"/>
      <c r="P100" s="481"/>
      <c r="Q100" s="482"/>
    </row>
    <row r="101" spans="1:17" ht="18" hidden="1" x14ac:dyDescent="0.25">
      <c r="A101" s="6"/>
      <c r="B101" s="22"/>
      <c r="C101" s="22"/>
      <c r="D101" s="22"/>
      <c r="E101" s="33"/>
      <c r="F101" s="479"/>
      <c r="G101" s="504"/>
      <c r="H101" s="505"/>
      <c r="I101" s="33"/>
      <c r="J101" s="479"/>
      <c r="K101" s="480"/>
      <c r="L101" s="479"/>
      <c r="M101" s="22"/>
      <c r="N101" s="22"/>
      <c r="O101" s="339"/>
      <c r="P101" s="481"/>
      <c r="Q101" s="482"/>
    </row>
    <row r="102" spans="1:17" ht="18" hidden="1" x14ac:dyDescent="0.25">
      <c r="A102" s="6"/>
      <c r="B102" s="22"/>
      <c r="C102" s="22"/>
      <c r="D102" s="22"/>
      <c r="E102" s="33"/>
      <c r="F102" s="22"/>
      <c r="G102" s="476"/>
      <c r="H102" s="477"/>
      <c r="I102" s="478"/>
      <c r="J102" s="479"/>
      <c r="K102" s="480"/>
      <c r="L102" s="479"/>
      <c r="M102" s="22"/>
      <c r="N102" s="22"/>
      <c r="O102" s="339"/>
      <c r="P102" s="481"/>
      <c r="Q102" s="482"/>
    </row>
    <row r="103" spans="1:17" ht="18" hidden="1" x14ac:dyDescent="0.25">
      <c r="A103" s="6"/>
      <c r="B103" s="22"/>
      <c r="C103" s="22"/>
      <c r="D103" s="498"/>
      <c r="E103" s="499"/>
      <c r="F103" s="498"/>
      <c r="G103" s="500"/>
      <c r="H103" s="506"/>
      <c r="I103" s="502"/>
      <c r="J103" s="502"/>
      <c r="K103" s="503"/>
      <c r="L103" s="502"/>
      <c r="M103" s="22"/>
      <c r="N103" s="22"/>
      <c r="O103" s="339"/>
      <c r="P103" s="481"/>
      <c r="Q103" s="482"/>
    </row>
    <row r="104" spans="1:17" ht="18" hidden="1" x14ac:dyDescent="0.25">
      <c r="A104" s="6"/>
      <c r="B104" s="22"/>
      <c r="C104" s="22"/>
      <c r="D104" s="498"/>
      <c r="E104" s="499"/>
      <c r="F104" s="498"/>
      <c r="G104" s="500"/>
      <c r="H104" s="501"/>
      <c r="I104" s="502"/>
      <c r="J104" s="502"/>
      <c r="K104" s="503"/>
      <c r="L104" s="502"/>
      <c r="M104" s="22"/>
      <c r="N104" s="22"/>
      <c r="O104" s="339"/>
      <c r="P104" s="481"/>
      <c r="Q104" s="482"/>
    </row>
    <row r="105" spans="1:17" ht="18" hidden="1" x14ac:dyDescent="0.25">
      <c r="A105" s="6"/>
      <c r="B105" s="22"/>
      <c r="C105" s="22"/>
      <c r="D105" s="498"/>
      <c r="E105" s="499"/>
      <c r="F105" s="498"/>
      <c r="G105" s="500"/>
      <c r="H105" s="501"/>
      <c r="I105" s="502"/>
      <c r="J105" s="502"/>
      <c r="K105" s="503"/>
      <c r="L105" s="502"/>
      <c r="M105" s="22"/>
      <c r="N105" s="22"/>
      <c r="O105" s="339"/>
      <c r="P105" s="481"/>
      <c r="Q105" s="482"/>
    </row>
    <row r="106" spans="1:17" ht="18" hidden="1" x14ac:dyDescent="0.25">
      <c r="A106" s="6" t="s">
        <v>173</v>
      </c>
      <c r="B106" s="22"/>
      <c r="C106" s="22"/>
      <c r="D106" s="498"/>
      <c r="E106" s="499"/>
      <c r="F106" s="498"/>
      <c r="G106" s="500"/>
      <c r="H106" s="501"/>
      <c r="I106" s="502"/>
      <c r="J106" s="502"/>
      <c r="K106" s="503"/>
      <c r="L106" s="502"/>
      <c r="M106" s="22"/>
      <c r="N106" s="22"/>
      <c r="O106" s="339"/>
      <c r="P106" s="481"/>
      <c r="Q106" s="482"/>
    </row>
    <row r="107" spans="1:17" ht="18" hidden="1" x14ac:dyDescent="0.25">
      <c r="A107" s="6"/>
      <c r="B107" s="22"/>
      <c r="C107" s="22"/>
      <c r="D107" s="22"/>
      <c r="E107" s="33"/>
      <c r="F107" s="22"/>
      <c r="G107" s="476"/>
      <c r="H107" s="501"/>
      <c r="I107" s="479"/>
      <c r="J107" s="479"/>
      <c r="K107" s="480"/>
      <c r="L107" s="479"/>
      <c r="M107" s="22"/>
      <c r="N107" s="22"/>
      <c r="O107" s="339"/>
      <c r="P107" s="481"/>
      <c r="Q107" s="482"/>
    </row>
    <row r="108" spans="1:17" ht="18" hidden="1" x14ac:dyDescent="0.25">
      <c r="A108" s="6"/>
      <c r="B108" s="22"/>
      <c r="C108" s="22"/>
      <c r="D108" s="22"/>
      <c r="E108" s="33"/>
      <c r="F108" s="22"/>
      <c r="G108" s="476"/>
      <c r="H108" s="22"/>
      <c r="I108" s="476"/>
      <c r="J108" s="479"/>
      <c r="K108" s="497"/>
      <c r="L108" s="479"/>
      <c r="M108" s="22"/>
      <c r="N108" s="22"/>
      <c r="O108" s="339"/>
      <c r="P108" s="481"/>
      <c r="Q108" s="482"/>
    </row>
    <row r="109" spans="1:17" ht="18" hidden="1" x14ac:dyDescent="0.25">
      <c r="A109" s="6"/>
      <c r="B109" s="22"/>
      <c r="C109" s="22"/>
      <c r="D109" s="22"/>
      <c r="E109" s="33"/>
      <c r="F109" s="22"/>
      <c r="G109" s="476"/>
      <c r="H109" s="22"/>
      <c r="I109" s="479"/>
      <c r="J109" s="479"/>
      <c r="K109" s="480"/>
      <c r="L109" s="479"/>
      <c r="M109" s="22"/>
      <c r="N109" s="22"/>
      <c r="O109" s="339"/>
      <c r="P109" s="481"/>
      <c r="Q109" s="482"/>
    </row>
    <row r="110" spans="1:17" ht="18" hidden="1" x14ac:dyDescent="0.25">
      <c r="A110" s="6"/>
      <c r="B110" s="22"/>
      <c r="C110" s="22"/>
      <c r="D110" s="22"/>
      <c r="E110" s="33"/>
      <c r="F110" s="22"/>
      <c r="G110" s="476"/>
      <c r="H110" s="22"/>
      <c r="I110" s="479"/>
      <c r="J110" s="479"/>
      <c r="K110" s="480"/>
      <c r="L110" s="479"/>
      <c r="M110" s="22"/>
      <c r="N110" s="22"/>
      <c r="O110" s="339"/>
      <c r="P110" s="481"/>
      <c r="Q110" s="482"/>
    </row>
    <row r="111" spans="1:17" ht="18" hidden="1" x14ac:dyDescent="0.25">
      <c r="A111" s="6"/>
      <c r="B111" s="22"/>
      <c r="C111" s="22"/>
      <c r="D111" s="22"/>
      <c r="E111" s="33"/>
      <c r="F111" s="22"/>
      <c r="G111" s="476"/>
      <c r="H111" s="22"/>
      <c r="I111" s="479"/>
      <c r="J111" s="479"/>
      <c r="K111" s="480"/>
      <c r="L111" s="479"/>
      <c r="M111" s="22"/>
      <c r="N111" s="22"/>
      <c r="O111" s="339"/>
      <c r="P111" s="481"/>
      <c r="Q111" s="482"/>
    </row>
    <row r="112" spans="1:17" ht="18" hidden="1" x14ac:dyDescent="0.25">
      <c r="A112" s="6"/>
      <c r="B112" s="22"/>
      <c r="C112" s="22"/>
      <c r="D112" s="22"/>
      <c r="E112" s="33"/>
      <c r="F112" s="22"/>
      <c r="G112" s="476"/>
      <c r="H112" s="22"/>
      <c r="I112" s="479"/>
      <c r="J112" s="479"/>
      <c r="K112" s="480"/>
      <c r="L112" s="479"/>
      <c r="M112" s="22"/>
      <c r="N112" s="22"/>
      <c r="O112" s="339"/>
      <c r="P112" s="481"/>
      <c r="Q112" s="482"/>
    </row>
    <row r="113" spans="1:17" ht="18" hidden="1" x14ac:dyDescent="0.25">
      <c r="A113" s="6"/>
      <c r="B113" s="22"/>
      <c r="C113" s="22"/>
      <c r="D113" s="498"/>
      <c r="E113" s="499"/>
      <c r="F113" s="498"/>
      <c r="G113" s="500"/>
      <c r="H113" s="501"/>
      <c r="I113" s="502"/>
      <c r="J113" s="502"/>
      <c r="K113" s="503"/>
      <c r="L113" s="502"/>
      <c r="M113" s="22"/>
      <c r="N113" s="22"/>
      <c r="O113" s="339"/>
      <c r="P113" s="481"/>
      <c r="Q113" s="482"/>
    </row>
    <row r="114" spans="1:17" ht="18" hidden="1" x14ac:dyDescent="0.25">
      <c r="A114" s="6"/>
      <c r="B114" s="22"/>
      <c r="C114" s="22"/>
      <c r="D114" s="22"/>
      <c r="E114" s="33"/>
      <c r="F114" s="22"/>
      <c r="G114" s="476"/>
      <c r="H114" s="22"/>
      <c r="I114" s="479"/>
      <c r="J114" s="479"/>
      <c r="K114" s="480"/>
      <c r="L114" s="479"/>
      <c r="M114" s="22"/>
      <c r="N114" s="22"/>
      <c r="O114" s="339"/>
      <c r="P114" s="481"/>
      <c r="Q114" s="482"/>
    </row>
    <row r="115" spans="1:17" ht="18" hidden="1" x14ac:dyDescent="0.25">
      <c r="A115" s="6"/>
      <c r="B115" s="22"/>
      <c r="C115" s="22"/>
      <c r="D115" s="507"/>
      <c r="E115" s="33"/>
      <c r="F115" s="22"/>
      <c r="G115" s="476"/>
      <c r="H115" s="22"/>
      <c r="I115" s="476"/>
      <c r="J115" s="479"/>
      <c r="K115" s="497"/>
      <c r="L115" s="479"/>
      <c r="M115" s="22"/>
      <c r="N115" s="22"/>
      <c r="O115" s="339"/>
      <c r="P115" s="481"/>
      <c r="Q115" s="482"/>
    </row>
    <row r="116" spans="1:17" ht="18" hidden="1" x14ac:dyDescent="0.25">
      <c r="A116" s="6"/>
      <c r="B116" s="22"/>
      <c r="C116" s="22"/>
      <c r="D116" s="22"/>
      <c r="E116" s="33"/>
      <c r="F116" s="22"/>
      <c r="G116" s="476"/>
      <c r="H116" s="22"/>
      <c r="I116" s="479"/>
      <c r="J116" s="479"/>
      <c r="K116" s="480"/>
      <c r="L116" s="479"/>
      <c r="M116" s="22"/>
      <c r="N116" s="22"/>
      <c r="O116" s="339"/>
      <c r="P116" s="481"/>
      <c r="Q116" s="482"/>
    </row>
    <row r="117" spans="1:17" ht="18" hidden="1" x14ac:dyDescent="0.25">
      <c r="A117" s="6"/>
      <c r="B117" s="22"/>
      <c r="C117" s="22"/>
      <c r="D117" s="22"/>
      <c r="E117" s="33"/>
      <c r="F117" s="22"/>
      <c r="G117" s="476"/>
      <c r="H117" s="22"/>
      <c r="I117" s="479"/>
      <c r="J117" s="479"/>
      <c r="K117" s="480"/>
      <c r="L117" s="479"/>
      <c r="M117" s="22"/>
      <c r="N117" s="22"/>
      <c r="O117" s="339"/>
      <c r="P117" s="481"/>
      <c r="Q117" s="482"/>
    </row>
    <row r="118" spans="1:17" ht="18" hidden="1" x14ac:dyDescent="0.25">
      <c r="A118" s="6"/>
      <c r="B118" s="22"/>
      <c r="C118" s="22"/>
      <c r="D118" s="22"/>
      <c r="E118" s="33"/>
      <c r="F118" s="22"/>
      <c r="G118" s="476"/>
      <c r="H118" s="22"/>
      <c r="I118" s="479"/>
      <c r="J118" s="479"/>
      <c r="K118" s="480"/>
      <c r="L118" s="479"/>
      <c r="M118" s="22"/>
      <c r="N118" s="22"/>
      <c r="O118" s="339"/>
      <c r="P118" s="481"/>
      <c r="Q118" s="482"/>
    </row>
    <row r="119" spans="1:17" ht="18" hidden="1" x14ac:dyDescent="0.25">
      <c r="A119" s="6"/>
      <c r="B119" s="22"/>
      <c r="C119" s="22"/>
      <c r="D119" s="22"/>
      <c r="E119" s="33"/>
      <c r="F119" s="479"/>
      <c r="G119" s="504"/>
      <c r="H119" s="505"/>
      <c r="I119" s="33"/>
      <c r="J119" s="479"/>
      <c r="K119" s="480"/>
      <c r="L119" s="479"/>
      <c r="M119" s="22"/>
      <c r="N119" s="22"/>
      <c r="O119" s="339"/>
      <c r="P119" s="481"/>
      <c r="Q119" s="482"/>
    </row>
    <row r="120" spans="1:17" ht="18" hidden="1" x14ac:dyDescent="0.25">
      <c r="A120" s="6"/>
      <c r="B120" s="22"/>
      <c r="C120" s="22"/>
      <c r="D120" s="22"/>
      <c r="E120" s="33"/>
      <c r="F120" s="479"/>
      <c r="G120" s="504"/>
      <c r="H120" s="505"/>
      <c r="I120" s="33"/>
      <c r="J120" s="479"/>
      <c r="K120" s="480"/>
      <c r="L120" s="479"/>
      <c r="M120" s="22"/>
      <c r="N120" s="22"/>
      <c r="O120" s="339"/>
      <c r="P120" s="481"/>
      <c r="Q120" s="482"/>
    </row>
    <row r="121" spans="1:17" ht="18" hidden="1" x14ac:dyDescent="0.25">
      <c r="A121" s="6"/>
      <c r="B121" s="22"/>
      <c r="C121" s="498"/>
      <c r="D121" s="498"/>
      <c r="E121" s="499"/>
      <c r="F121" s="502"/>
      <c r="G121" s="508"/>
      <c r="H121" s="509"/>
      <c r="I121" s="499"/>
      <c r="J121" s="502"/>
      <c r="K121" s="503"/>
      <c r="L121" s="502"/>
      <c r="M121" s="22"/>
      <c r="N121" s="22"/>
      <c r="O121" s="339"/>
      <c r="P121" s="481"/>
      <c r="Q121" s="482"/>
    </row>
    <row r="122" spans="1:17" ht="18" hidden="1" x14ac:dyDescent="0.25">
      <c r="A122" s="6"/>
      <c r="B122" s="22"/>
      <c r="C122" s="22"/>
      <c r="D122" s="22"/>
      <c r="E122" s="33"/>
      <c r="F122" s="479"/>
      <c r="G122" s="504"/>
      <c r="H122" s="505"/>
      <c r="I122" s="33"/>
      <c r="J122" s="479"/>
      <c r="K122" s="480"/>
      <c r="L122" s="479"/>
      <c r="M122" s="22"/>
      <c r="N122" s="22"/>
      <c r="O122" s="339"/>
      <c r="P122" s="481"/>
      <c r="Q122" s="482"/>
    </row>
    <row r="123" spans="1:17" ht="18" hidden="1" x14ac:dyDescent="0.25">
      <c r="A123" s="6"/>
      <c r="B123" s="22"/>
      <c r="C123" s="22"/>
      <c r="D123" s="22"/>
      <c r="E123" s="33"/>
      <c r="F123" s="22"/>
      <c r="G123" s="476"/>
      <c r="H123" s="510"/>
      <c r="I123" s="476"/>
      <c r="J123" s="479"/>
      <c r="K123" s="497"/>
      <c r="L123" s="479"/>
      <c r="M123" s="22"/>
      <c r="N123" s="22"/>
      <c r="O123" s="339"/>
      <c r="P123" s="481"/>
      <c r="Q123" s="482"/>
    </row>
    <row r="124" spans="1:17" ht="21" hidden="1" customHeight="1" x14ac:dyDescent="0.25">
      <c r="A124" s="6"/>
      <c r="B124" s="22"/>
      <c r="C124" s="22"/>
      <c r="D124" s="22"/>
      <c r="E124" s="33"/>
      <c r="F124" s="22"/>
      <c r="G124" s="476"/>
      <c r="H124" s="22"/>
      <c r="I124" s="479"/>
      <c r="J124" s="479"/>
      <c r="K124" s="480"/>
      <c r="L124" s="479"/>
      <c r="M124" s="22"/>
      <c r="N124" s="22"/>
      <c r="O124" s="339"/>
      <c r="P124" s="481"/>
      <c r="Q124" s="482"/>
    </row>
    <row r="125" spans="1:17" ht="18" hidden="1" x14ac:dyDescent="0.25">
      <c r="A125" s="6"/>
      <c r="B125" s="22"/>
      <c r="C125" s="22"/>
      <c r="D125" s="22"/>
      <c r="E125" s="33"/>
      <c r="F125" s="22"/>
      <c r="G125" s="476"/>
      <c r="H125" s="22"/>
      <c r="I125" s="479"/>
      <c r="J125" s="479"/>
      <c r="K125" s="480"/>
      <c r="L125" s="479"/>
      <c r="M125" s="22"/>
      <c r="N125" s="22"/>
      <c r="O125" s="339"/>
      <c r="P125" s="481"/>
      <c r="Q125" s="482"/>
    </row>
    <row r="126" spans="1:17" ht="18" hidden="1" x14ac:dyDescent="0.25">
      <c r="A126" s="6"/>
      <c r="B126" s="22"/>
      <c r="C126" s="22"/>
      <c r="D126" s="22"/>
      <c r="E126" s="33"/>
      <c r="F126" s="22"/>
      <c r="G126" s="476"/>
      <c r="H126" s="22"/>
      <c r="I126" s="479"/>
      <c r="J126" s="479"/>
      <c r="K126" s="480"/>
      <c r="L126" s="479"/>
      <c r="M126" s="22"/>
      <c r="N126" s="22"/>
      <c r="O126" s="339"/>
      <c r="P126" s="481"/>
      <c r="Q126" s="482"/>
    </row>
    <row r="127" spans="1:17" ht="18" hidden="1" x14ac:dyDescent="0.25">
      <c r="A127" s="6"/>
      <c r="B127" s="22"/>
      <c r="C127" s="22"/>
      <c r="D127" s="22"/>
      <c r="E127" s="33"/>
      <c r="F127" s="22"/>
      <c r="G127" s="476"/>
      <c r="H127" s="22"/>
      <c r="I127" s="479"/>
      <c r="J127" s="479"/>
      <c r="K127" s="480"/>
      <c r="L127" s="479"/>
      <c r="M127" s="22"/>
      <c r="N127" s="22"/>
      <c r="O127" s="339"/>
      <c r="P127" s="481"/>
      <c r="Q127" s="482"/>
    </row>
    <row r="128" spans="1:17" ht="18" hidden="1" x14ac:dyDescent="0.25">
      <c r="A128" s="6"/>
      <c r="B128" s="22"/>
      <c r="C128" s="22"/>
      <c r="D128" s="22"/>
      <c r="E128" s="33"/>
      <c r="F128" s="22"/>
      <c r="G128" s="476"/>
      <c r="H128" s="477"/>
      <c r="I128" s="476"/>
      <c r="J128" s="479"/>
      <c r="K128" s="497"/>
      <c r="L128" s="479"/>
      <c r="M128" s="22"/>
      <c r="N128" s="22"/>
      <c r="O128" s="339"/>
      <c r="P128" s="481"/>
      <c r="Q128" s="482"/>
    </row>
    <row r="129" spans="1:17" ht="18" hidden="1" x14ac:dyDescent="0.25">
      <c r="A129" s="6"/>
      <c r="B129" s="22"/>
      <c r="C129" s="22"/>
      <c r="D129" s="22"/>
      <c r="E129" s="33"/>
      <c r="F129" s="22"/>
      <c r="G129" s="476"/>
      <c r="H129" s="477"/>
      <c r="I129" s="476"/>
      <c r="J129" s="479"/>
      <c r="K129" s="497"/>
      <c r="L129" s="479"/>
      <c r="M129" s="22"/>
      <c r="N129" s="22"/>
      <c r="O129" s="339"/>
      <c r="P129" s="481"/>
      <c r="Q129" s="482"/>
    </row>
    <row r="130" spans="1:17" ht="18" hidden="1" x14ac:dyDescent="0.25">
      <c r="A130" s="6"/>
      <c r="B130" s="22"/>
      <c r="C130" s="22"/>
      <c r="D130" s="22"/>
      <c r="E130" s="33"/>
      <c r="F130" s="22"/>
      <c r="G130" s="476"/>
      <c r="H130" s="477"/>
      <c r="I130" s="478"/>
      <c r="J130" s="479"/>
      <c r="K130" s="480"/>
      <c r="L130" s="479"/>
      <c r="M130" s="22"/>
      <c r="N130" s="22"/>
      <c r="O130" s="339"/>
      <c r="P130" s="481"/>
      <c r="Q130" s="482"/>
    </row>
    <row r="131" spans="1:17" ht="18" hidden="1" x14ac:dyDescent="0.25">
      <c r="A131" s="6"/>
      <c r="B131" s="22"/>
      <c r="C131" s="22"/>
      <c r="D131" s="22"/>
      <c r="E131" s="33"/>
      <c r="F131" s="22"/>
      <c r="G131" s="476"/>
      <c r="H131" s="477"/>
      <c r="I131" s="478"/>
      <c r="J131" s="479"/>
      <c r="K131" s="480"/>
      <c r="L131" s="479"/>
      <c r="M131" s="22"/>
      <c r="N131" s="22"/>
      <c r="O131" s="22"/>
      <c r="P131" s="481"/>
      <c r="Q131" s="482"/>
    </row>
    <row r="132" spans="1:17" ht="18.75" hidden="1" x14ac:dyDescent="0.3">
      <c r="A132" s="6"/>
      <c r="B132" s="483"/>
      <c r="C132" s="483"/>
      <c r="D132" s="483"/>
      <c r="E132" s="483"/>
      <c r="F132" s="483"/>
      <c r="G132" s="483"/>
      <c r="H132" s="483"/>
      <c r="I132" s="483"/>
      <c r="J132" s="483"/>
      <c r="K132" s="483"/>
      <c r="L132" s="483"/>
      <c r="M132" s="483"/>
      <c r="N132" s="483"/>
      <c r="O132" s="483"/>
      <c r="P132" s="481"/>
      <c r="Q132" s="482"/>
    </row>
    <row r="133" spans="1:17" ht="18.75" hidden="1" x14ac:dyDescent="0.3">
      <c r="A133" s="6"/>
      <c r="B133" s="22"/>
      <c r="C133" s="22"/>
      <c r="D133" s="22"/>
      <c r="E133" s="22"/>
      <c r="F133" s="22"/>
      <c r="G133" s="22"/>
      <c r="H133" s="22"/>
      <c r="I133" s="22"/>
      <c r="J133" s="22"/>
      <c r="K133" s="22"/>
      <c r="L133" s="22"/>
      <c r="M133" s="483"/>
      <c r="N133" s="483"/>
      <c r="O133" s="483"/>
      <c r="P133" s="481"/>
      <c r="Q133" s="482"/>
    </row>
    <row r="134" spans="1:17" ht="18.75" hidden="1" x14ac:dyDescent="0.3">
      <c r="A134" s="6"/>
      <c r="B134" s="22"/>
      <c r="C134" s="22"/>
      <c r="D134" s="22"/>
      <c r="E134" s="22"/>
      <c r="F134" s="22"/>
      <c r="G134" s="22"/>
      <c r="H134" s="22"/>
      <c r="I134" s="22"/>
      <c r="J134" s="22"/>
      <c r="K134" s="22"/>
      <c r="L134" s="22"/>
      <c r="M134" s="483"/>
      <c r="N134" s="483"/>
      <c r="O134" s="483"/>
      <c r="P134" s="481"/>
      <c r="Q134" s="482"/>
    </row>
    <row r="135" spans="1:17" ht="18.75" hidden="1" x14ac:dyDescent="0.3">
      <c r="A135" s="6"/>
      <c r="B135" s="22"/>
      <c r="C135" s="22"/>
      <c r="D135" s="22"/>
      <c r="E135" s="22"/>
      <c r="F135" s="22"/>
      <c r="G135" s="22"/>
      <c r="H135" s="22"/>
      <c r="I135" s="22"/>
      <c r="J135" s="22"/>
      <c r="K135" s="22"/>
      <c r="L135" s="22"/>
      <c r="M135" s="483"/>
      <c r="N135" s="483"/>
      <c r="O135" s="483"/>
      <c r="P135" s="481"/>
      <c r="Q135" s="482"/>
    </row>
    <row r="136" spans="1:17" ht="18.75" hidden="1" x14ac:dyDescent="0.3">
      <c r="A136" s="6"/>
      <c r="B136" s="22"/>
      <c r="C136" s="22"/>
      <c r="D136" s="22"/>
      <c r="E136" s="22"/>
      <c r="F136" s="22"/>
      <c r="G136" s="22"/>
      <c r="H136" s="22"/>
      <c r="I136" s="22"/>
      <c r="J136" s="22"/>
      <c r="K136" s="22"/>
      <c r="L136" s="22"/>
      <c r="M136" s="483"/>
      <c r="N136" s="483"/>
      <c r="O136" s="483"/>
      <c r="P136" s="481"/>
      <c r="Q136" s="482"/>
    </row>
    <row r="137" spans="1:17" ht="18.75" hidden="1" x14ac:dyDescent="0.3">
      <c r="A137" s="6"/>
      <c r="B137" s="22"/>
      <c r="C137" s="22"/>
      <c r="D137" s="22"/>
      <c r="E137" s="22"/>
      <c r="F137" s="22"/>
      <c r="G137" s="22"/>
      <c r="H137" s="22"/>
      <c r="I137" s="22"/>
      <c r="J137" s="22"/>
      <c r="K137" s="22"/>
      <c r="L137" s="22"/>
      <c r="M137" s="483"/>
      <c r="N137" s="483"/>
      <c r="O137" s="483"/>
      <c r="P137" s="481"/>
      <c r="Q137" s="482"/>
    </row>
    <row r="138" spans="1:17" ht="15" hidden="1" customHeight="1" x14ac:dyDescent="0.3">
      <c r="A138" s="6"/>
      <c r="B138" s="22"/>
      <c r="C138" s="22"/>
      <c r="D138" s="22"/>
      <c r="E138" s="22"/>
      <c r="F138" s="22"/>
      <c r="G138" s="22"/>
      <c r="H138" s="22"/>
      <c r="I138" s="22"/>
      <c r="J138" s="22"/>
      <c r="K138" s="22"/>
      <c r="L138" s="22"/>
      <c r="M138" s="483"/>
      <c r="N138" s="483"/>
      <c r="O138" s="483"/>
      <c r="P138" s="481"/>
      <c r="Q138" s="482"/>
    </row>
    <row r="139" spans="1:17" ht="18" hidden="1" x14ac:dyDescent="0.25">
      <c r="A139" s="6" t="s">
        <v>206</v>
      </c>
      <c r="B139" s="511"/>
      <c r="C139" s="511"/>
      <c r="D139" s="511"/>
      <c r="E139" s="511"/>
      <c r="F139" s="511"/>
      <c r="G139" s="511"/>
      <c r="H139" s="511"/>
      <c r="I139" s="511"/>
      <c r="J139" s="511"/>
      <c r="K139" s="511"/>
      <c r="L139" s="511"/>
      <c r="M139" s="511"/>
      <c r="N139" s="511"/>
      <c r="O139" s="511"/>
      <c r="P139" s="481"/>
      <c r="Q139" s="482"/>
    </row>
    <row r="140" spans="1:17" ht="18" x14ac:dyDescent="0.25">
      <c r="A140" s="6"/>
      <c r="B140" s="512"/>
      <c r="C140" s="512"/>
      <c r="D140" s="512"/>
      <c r="E140" s="512"/>
      <c r="F140" s="512"/>
      <c r="G140" s="512"/>
      <c r="H140" s="512"/>
      <c r="I140" s="512"/>
      <c r="J140" s="512"/>
      <c r="K140" s="512"/>
      <c r="L140" s="512"/>
      <c r="M140" s="512"/>
      <c r="N140" s="512"/>
      <c r="O140" s="512"/>
      <c r="P140" s="481"/>
      <c r="Q140" s="482"/>
    </row>
    <row r="141" spans="1:17" ht="18" x14ac:dyDescent="0.25">
      <c r="A141" s="6"/>
      <c r="B141" s="512"/>
      <c r="C141" s="512"/>
      <c r="D141" s="512"/>
      <c r="E141" s="512"/>
      <c r="F141" s="512"/>
      <c r="G141" s="512"/>
      <c r="H141" s="512"/>
      <c r="I141" s="512"/>
      <c r="J141" s="512"/>
      <c r="K141" s="512"/>
      <c r="L141" s="512"/>
      <c r="M141" s="512"/>
      <c r="N141" s="512"/>
      <c r="O141" s="512"/>
      <c r="P141" s="481"/>
      <c r="Q141" s="482"/>
    </row>
    <row r="142" spans="1:17" ht="18" x14ac:dyDescent="0.25">
      <c r="A142" s="6"/>
      <c r="B142" s="512"/>
      <c r="C142" s="512"/>
      <c r="D142" s="512"/>
      <c r="E142" s="512"/>
      <c r="F142" s="512"/>
      <c r="G142" s="512"/>
      <c r="H142" s="512"/>
      <c r="I142" s="512"/>
      <c r="J142" s="512"/>
      <c r="K142" s="512"/>
      <c r="L142" s="512"/>
      <c r="M142" s="512"/>
      <c r="N142" s="512"/>
      <c r="O142" s="512"/>
      <c r="P142" s="481"/>
      <c r="Q142" s="482"/>
    </row>
    <row r="143" spans="1:17" ht="18" x14ac:dyDescent="0.25">
      <c r="A143" s="6"/>
      <c r="B143" s="512"/>
      <c r="C143" s="512"/>
      <c r="D143" s="22"/>
      <c r="E143" s="512"/>
      <c r="F143" s="512"/>
      <c r="G143" s="512"/>
      <c r="H143" s="512"/>
      <c r="I143" s="512"/>
      <c r="J143" s="512"/>
      <c r="K143" s="512"/>
      <c r="L143" s="512"/>
      <c r="M143" s="512"/>
      <c r="N143" s="512"/>
      <c r="O143" s="512"/>
      <c r="P143" s="481"/>
      <c r="Q143" s="482"/>
    </row>
    <row r="144" spans="1:17" ht="18" x14ac:dyDescent="0.25">
      <c r="A144" s="6"/>
      <c r="B144" s="512"/>
      <c r="C144" s="512"/>
      <c r="D144" s="512"/>
      <c r="E144" s="512"/>
      <c r="F144" s="512"/>
      <c r="G144" s="512"/>
      <c r="H144" s="512"/>
      <c r="I144" s="512"/>
      <c r="J144" s="512"/>
      <c r="K144" s="512"/>
      <c r="L144" s="512"/>
      <c r="M144" s="512"/>
      <c r="N144" s="512"/>
      <c r="O144" s="512"/>
      <c r="P144" s="513"/>
      <c r="Q144" s="513"/>
    </row>
    <row r="145" spans="1:17" x14ac:dyDescent="0.2">
      <c r="B145" s="512"/>
      <c r="C145" s="512"/>
      <c r="D145" s="512"/>
      <c r="E145" s="512"/>
      <c r="F145" s="512"/>
      <c r="G145" s="512"/>
      <c r="H145" s="512"/>
      <c r="I145" s="512"/>
      <c r="J145" s="512"/>
      <c r="K145" s="512"/>
      <c r="L145" s="512"/>
      <c r="M145" s="512"/>
      <c r="N145" s="512"/>
      <c r="O145" s="512"/>
      <c r="P145" s="513"/>
      <c r="Q145" s="513"/>
    </row>
    <row r="146" spans="1:17" x14ac:dyDescent="0.2">
      <c r="A146" s="9"/>
      <c r="B146" s="513"/>
      <c r="C146" s="513"/>
      <c r="D146" s="513"/>
      <c r="E146" s="513"/>
      <c r="F146" s="513"/>
      <c r="G146" s="513"/>
      <c r="H146" s="513"/>
      <c r="I146" s="513"/>
      <c r="J146" s="513"/>
      <c r="K146" s="513"/>
      <c r="L146" s="513"/>
      <c r="M146" s="513"/>
      <c r="N146" s="513"/>
      <c r="O146" s="513"/>
      <c r="P146" s="513"/>
      <c r="Q146" s="513"/>
    </row>
    <row r="147" spans="1:17" x14ac:dyDescent="0.2">
      <c r="A147" s="9"/>
    </row>
  </sheetData>
  <printOptions horizontalCentered="1"/>
  <pageMargins left="0.5" right="0.5" top="0.5" bottom="0.2" header="0" footer="0"/>
  <pageSetup scale="45" orientation="landscape" r:id="rId1"/>
  <headerFooter alignWithMargins="0">
    <oddFooter xml:space="preserve">&amp;CExhibit N - Status of Construction
</oddFooter>
  </headerFooter>
  <rowBreaks count="1" manualBreakCount="1">
    <brk id="68"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85" zoomScaleNormal="100" zoomScaleSheetLayoutView="85" workbookViewId="0">
      <selection activeCell="E43" sqref="E43"/>
    </sheetView>
  </sheetViews>
  <sheetFormatPr defaultRowHeight="14.25" x14ac:dyDescent="0.2"/>
  <cols>
    <col min="1" max="1" width="88.33203125" style="197" customWidth="1"/>
    <col min="2" max="3" width="11.33203125" style="198" customWidth="1"/>
    <col min="4" max="4" width="11.33203125" style="199" customWidth="1"/>
    <col min="5" max="5" width="9" style="196" bestFit="1" customWidth="1"/>
    <col min="6" max="6" width="3.77734375" style="197" customWidth="1"/>
    <col min="7" max="7" width="109.109375" style="197" customWidth="1"/>
    <col min="8" max="16384" width="8.88671875" style="197"/>
  </cols>
  <sheetData>
    <row r="1" spans="1:7" ht="18" x14ac:dyDescent="0.25">
      <c r="A1" s="523" t="s">
        <v>15</v>
      </c>
      <c r="B1" s="523"/>
      <c r="C1" s="523"/>
      <c r="D1" s="523"/>
      <c r="E1" s="196" t="s">
        <v>22</v>
      </c>
      <c r="G1" s="458"/>
    </row>
    <row r="2" spans="1:7" ht="15" x14ac:dyDescent="0.2">
      <c r="A2" s="524" t="s">
        <v>1</v>
      </c>
      <c r="B2" s="524"/>
      <c r="C2" s="524"/>
      <c r="D2" s="524"/>
      <c r="E2" s="196" t="s">
        <v>22</v>
      </c>
      <c r="G2" s="459"/>
    </row>
    <row r="3" spans="1:7" x14ac:dyDescent="0.2">
      <c r="A3" s="525" t="s">
        <v>0</v>
      </c>
      <c r="B3" s="525"/>
      <c r="C3" s="525"/>
      <c r="D3" s="525"/>
      <c r="E3" s="196" t="s">
        <v>22</v>
      </c>
      <c r="G3" s="459"/>
    </row>
    <row r="4" spans="1:7" x14ac:dyDescent="0.2">
      <c r="A4" s="526" t="s">
        <v>13</v>
      </c>
      <c r="B4" s="526"/>
      <c r="C4" s="526"/>
      <c r="D4" s="526"/>
      <c r="E4" s="196" t="s">
        <v>22</v>
      </c>
      <c r="G4" s="459"/>
    </row>
    <row r="5" spans="1:7" ht="15" thickBot="1" x14ac:dyDescent="0.25">
      <c r="E5" s="196" t="s">
        <v>22</v>
      </c>
      <c r="G5" s="459"/>
    </row>
    <row r="6" spans="1:7" ht="15" x14ac:dyDescent="0.25">
      <c r="B6" s="527" t="s">
        <v>165</v>
      </c>
      <c r="C6" s="528"/>
      <c r="D6" s="529"/>
      <c r="E6" s="196" t="s">
        <v>22</v>
      </c>
      <c r="G6" s="455"/>
    </row>
    <row r="7" spans="1:7" ht="15.75" thickBot="1" x14ac:dyDescent="0.25">
      <c r="B7" s="200" t="s">
        <v>71</v>
      </c>
      <c r="C7" s="201" t="s">
        <v>167</v>
      </c>
      <c r="D7" s="202" t="s">
        <v>17</v>
      </c>
      <c r="E7" s="196" t="s">
        <v>22</v>
      </c>
      <c r="G7" s="454"/>
    </row>
    <row r="8" spans="1:7" ht="15" x14ac:dyDescent="0.25">
      <c r="A8" s="203" t="s">
        <v>161</v>
      </c>
      <c r="B8" s="204">
        <v>260</v>
      </c>
      <c r="C8" s="205">
        <v>109</v>
      </c>
      <c r="D8" s="206">
        <v>90000</v>
      </c>
      <c r="E8" s="196" t="s">
        <v>22</v>
      </c>
      <c r="G8" s="456"/>
    </row>
    <row r="9" spans="1:7" x14ac:dyDescent="0.2">
      <c r="A9" s="207" t="s">
        <v>174</v>
      </c>
      <c r="B9" s="208">
        <v>0</v>
      </c>
      <c r="C9" s="209">
        <v>0</v>
      </c>
      <c r="D9" s="210">
        <v>-1866</v>
      </c>
      <c r="E9" s="196" t="s">
        <v>22</v>
      </c>
      <c r="G9" s="456"/>
    </row>
    <row r="10" spans="1:7" ht="15" x14ac:dyDescent="0.25">
      <c r="A10" s="207" t="s">
        <v>221</v>
      </c>
      <c r="B10" s="211">
        <v>0</v>
      </c>
      <c r="C10" s="212">
        <v>0</v>
      </c>
      <c r="D10" s="210">
        <v>-2778</v>
      </c>
      <c r="E10" s="196" t="s">
        <v>22</v>
      </c>
      <c r="G10" s="456"/>
    </row>
    <row r="11" spans="1:7" ht="15" x14ac:dyDescent="0.25">
      <c r="A11" s="213" t="s">
        <v>201</v>
      </c>
      <c r="B11" s="222">
        <v>0</v>
      </c>
      <c r="C11" s="223">
        <v>0</v>
      </c>
      <c r="D11" s="224">
        <v>-64700</v>
      </c>
      <c r="E11" s="196" t="s">
        <v>22</v>
      </c>
      <c r="G11" s="456"/>
    </row>
    <row r="12" spans="1:7" ht="15" x14ac:dyDescent="0.25">
      <c r="A12" s="207" t="s">
        <v>218</v>
      </c>
      <c r="B12" s="211">
        <v>0</v>
      </c>
      <c r="C12" s="212">
        <v>0</v>
      </c>
      <c r="D12" s="210">
        <v>10000</v>
      </c>
      <c r="E12" s="196" t="s">
        <v>22</v>
      </c>
      <c r="G12" s="456"/>
    </row>
    <row r="13" spans="1:7" ht="15" x14ac:dyDescent="0.25">
      <c r="A13" s="217" t="s">
        <v>175</v>
      </c>
      <c r="B13" s="367">
        <f>SUM(B8:B12)</f>
        <v>260</v>
      </c>
      <c r="C13" s="320">
        <f>SUM(C8:C12)</f>
        <v>109</v>
      </c>
      <c r="D13" s="368">
        <f>SUM(D8:D12)</f>
        <v>30656</v>
      </c>
      <c r="E13" s="196" t="s">
        <v>22</v>
      </c>
      <c r="G13" s="457"/>
    </row>
    <row r="14" spans="1:7" ht="15" x14ac:dyDescent="0.25">
      <c r="A14" s="217"/>
      <c r="B14" s="218"/>
      <c r="C14" s="219"/>
      <c r="D14" s="220"/>
      <c r="E14" s="196" t="s">
        <v>22</v>
      </c>
      <c r="G14" s="457"/>
    </row>
    <row r="15" spans="1:7" ht="15" x14ac:dyDescent="0.25">
      <c r="A15" s="221" t="s">
        <v>209</v>
      </c>
      <c r="B15" s="218">
        <v>239</v>
      </c>
      <c r="C15" s="219">
        <v>109</v>
      </c>
      <c r="D15" s="220">
        <v>90000</v>
      </c>
      <c r="E15" s="196" t="s">
        <v>22</v>
      </c>
      <c r="G15" s="456"/>
    </row>
    <row r="16" spans="1:7" ht="15" x14ac:dyDescent="0.25">
      <c r="A16" s="213" t="s">
        <v>202</v>
      </c>
      <c r="B16" s="222">
        <v>0</v>
      </c>
      <c r="C16" s="223">
        <v>0</v>
      </c>
      <c r="D16" s="224">
        <v>0</v>
      </c>
      <c r="E16" s="196" t="s">
        <v>22</v>
      </c>
      <c r="G16" s="456"/>
    </row>
    <row r="17" spans="1:7" ht="15" x14ac:dyDescent="0.25">
      <c r="A17" s="225" t="s">
        <v>214</v>
      </c>
      <c r="B17" s="226">
        <f>SUM(B15:B16)</f>
        <v>239</v>
      </c>
      <c r="C17" s="227">
        <f t="shared" ref="C17" si="0">SUM(C15:C16)</f>
        <v>109</v>
      </c>
      <c r="D17" s="228">
        <f>SUM(D15:D16)</f>
        <v>90000</v>
      </c>
      <c r="E17" s="196" t="s">
        <v>22</v>
      </c>
      <c r="G17" s="457"/>
    </row>
    <row r="18" spans="1:7" ht="15" x14ac:dyDescent="0.25">
      <c r="A18" s="225"/>
      <c r="B18" s="226"/>
      <c r="C18" s="227"/>
      <c r="D18" s="229"/>
      <c r="E18" s="196" t="s">
        <v>22</v>
      </c>
      <c r="G18" s="456"/>
    </row>
    <row r="19" spans="1:7" ht="15" x14ac:dyDescent="0.25">
      <c r="A19" s="230" t="s">
        <v>40</v>
      </c>
      <c r="B19" s="226"/>
      <c r="C19" s="227"/>
      <c r="D19" s="229"/>
      <c r="E19" s="196" t="s">
        <v>22</v>
      </c>
      <c r="G19" s="456"/>
    </row>
    <row r="20" spans="1:7" x14ac:dyDescent="0.2">
      <c r="A20" s="231" t="s">
        <v>4</v>
      </c>
      <c r="B20" s="317">
        <v>0</v>
      </c>
      <c r="C20" s="319">
        <v>0</v>
      </c>
      <c r="D20" s="321">
        <v>0</v>
      </c>
      <c r="E20" s="196" t="s">
        <v>22</v>
      </c>
      <c r="G20" s="456"/>
    </row>
    <row r="21" spans="1:7" ht="15" x14ac:dyDescent="0.25">
      <c r="A21" s="232" t="s">
        <v>69</v>
      </c>
      <c r="B21" s="318">
        <f>SUM(B20:B20)</f>
        <v>0</v>
      </c>
      <c r="C21" s="320">
        <f>SUM(C20:C20)</f>
        <v>0</v>
      </c>
      <c r="D21" s="239">
        <f>SUM(D20:D20)</f>
        <v>0</v>
      </c>
      <c r="E21" s="196" t="s">
        <v>22</v>
      </c>
      <c r="G21" s="456"/>
    </row>
    <row r="22" spans="1:7" ht="15" x14ac:dyDescent="0.25">
      <c r="A22" s="230" t="s">
        <v>68</v>
      </c>
      <c r="B22" s="226"/>
      <c r="C22" s="227"/>
      <c r="D22" s="229"/>
      <c r="E22" s="196" t="s">
        <v>22</v>
      </c>
      <c r="G22" s="457"/>
    </row>
    <row r="23" spans="1:7" ht="15" x14ac:dyDescent="0.25">
      <c r="A23" s="233" t="s">
        <v>58</v>
      </c>
      <c r="B23" s="234">
        <v>0</v>
      </c>
      <c r="C23" s="235">
        <v>0</v>
      </c>
      <c r="D23" s="236">
        <v>250</v>
      </c>
      <c r="E23" s="196" t="s">
        <v>22</v>
      </c>
      <c r="G23" s="457"/>
    </row>
    <row r="24" spans="1:7" ht="15" x14ac:dyDescent="0.25">
      <c r="A24" s="232" t="s">
        <v>67</v>
      </c>
      <c r="B24" s="324">
        <f>SUM(B23:B23)</f>
        <v>0</v>
      </c>
      <c r="C24" s="326">
        <f>SUM(C23:C23)</f>
        <v>0</v>
      </c>
      <c r="D24" s="327">
        <f>SUM(D23:D23)</f>
        <v>250</v>
      </c>
      <c r="E24" s="196" t="s">
        <v>22</v>
      </c>
      <c r="G24" s="457"/>
    </row>
    <row r="25" spans="1:7" ht="15" x14ac:dyDescent="0.25">
      <c r="A25" s="225" t="s">
        <v>66</v>
      </c>
      <c r="B25" s="323">
        <f>B24+B21</f>
        <v>0</v>
      </c>
      <c r="C25" s="325">
        <f>C24+C21</f>
        <v>0</v>
      </c>
      <c r="D25" s="328">
        <f>D24+D21</f>
        <v>250</v>
      </c>
      <c r="E25" s="196" t="s">
        <v>22</v>
      </c>
      <c r="G25" s="457"/>
    </row>
    <row r="26" spans="1:7" ht="15" x14ac:dyDescent="0.25">
      <c r="A26" s="237" t="s">
        <v>157</v>
      </c>
      <c r="B26" s="238">
        <f>B17+B25</f>
        <v>239</v>
      </c>
      <c r="C26" s="219">
        <f>C17+C25</f>
        <v>109</v>
      </c>
      <c r="D26" s="239">
        <f>D17+D25</f>
        <v>90250</v>
      </c>
      <c r="E26" s="196" t="s">
        <v>22</v>
      </c>
      <c r="G26" s="457"/>
    </row>
    <row r="27" spans="1:7" ht="15" x14ac:dyDescent="0.25">
      <c r="A27" s="237" t="s">
        <v>52</v>
      </c>
      <c r="B27" s="238"/>
      <c r="C27" s="219"/>
      <c r="D27" s="239"/>
      <c r="E27" s="196" t="s">
        <v>22</v>
      </c>
      <c r="G27" s="456"/>
    </row>
    <row r="28" spans="1:7" ht="15" x14ac:dyDescent="0.25">
      <c r="A28" s="233" t="s">
        <v>215</v>
      </c>
      <c r="B28" s="240"/>
      <c r="C28" s="227"/>
      <c r="D28" s="228"/>
      <c r="E28" s="196" t="s">
        <v>22</v>
      </c>
      <c r="G28" s="456"/>
    </row>
    <row r="29" spans="1:7" x14ac:dyDescent="0.2">
      <c r="A29" s="233" t="s">
        <v>4</v>
      </c>
      <c r="B29" s="242">
        <v>0</v>
      </c>
      <c r="C29" s="235">
        <v>0</v>
      </c>
      <c r="D29" s="370">
        <v>0</v>
      </c>
      <c r="E29" s="196" t="s">
        <v>22</v>
      </c>
      <c r="G29" s="456"/>
    </row>
    <row r="30" spans="1:7" x14ac:dyDescent="0.2">
      <c r="A30" s="241" t="s">
        <v>176</v>
      </c>
      <c r="B30" s="242">
        <f>SUM(B29)</f>
        <v>0</v>
      </c>
      <c r="C30" s="235">
        <f>SUM(C29)</f>
        <v>0</v>
      </c>
      <c r="D30" s="370">
        <f>SUM(D29)</f>
        <v>0</v>
      </c>
      <c r="E30" s="196" t="s">
        <v>22</v>
      </c>
      <c r="G30" s="456"/>
    </row>
    <row r="31" spans="1:7" ht="15" x14ac:dyDescent="0.25">
      <c r="A31" s="233" t="s">
        <v>178</v>
      </c>
      <c r="B31" s="240"/>
      <c r="C31" s="227"/>
      <c r="D31" s="228"/>
      <c r="E31" s="196" t="s">
        <v>22</v>
      </c>
      <c r="G31" s="456"/>
    </row>
    <row r="32" spans="1:7" x14ac:dyDescent="0.2">
      <c r="A32" s="241" t="s">
        <v>219</v>
      </c>
      <c r="B32" s="242">
        <v>0</v>
      </c>
      <c r="C32" s="235">
        <v>0</v>
      </c>
      <c r="D32" s="243">
        <v>-250</v>
      </c>
      <c r="E32" s="196" t="s">
        <v>22</v>
      </c>
      <c r="G32" s="456"/>
    </row>
    <row r="33" spans="1:7" x14ac:dyDescent="0.2">
      <c r="A33" s="241" t="s">
        <v>177</v>
      </c>
      <c r="B33" s="242">
        <f>SUM(B32:B32)</f>
        <v>0</v>
      </c>
      <c r="C33" s="235">
        <f>SUM(C32:C32)</f>
        <v>0</v>
      </c>
      <c r="D33" s="243">
        <f>SUM(D32:D32)</f>
        <v>-250</v>
      </c>
      <c r="E33" s="196" t="s">
        <v>22</v>
      </c>
      <c r="G33" s="456"/>
    </row>
    <row r="34" spans="1:7" ht="15" x14ac:dyDescent="0.25">
      <c r="A34" s="225" t="s">
        <v>65</v>
      </c>
      <c r="B34" s="371">
        <f>SUM(B30+B33)</f>
        <v>0</v>
      </c>
      <c r="C34" s="322">
        <f>SUM(C30+C33)</f>
        <v>0</v>
      </c>
      <c r="D34" s="216">
        <f>SUM(D30+D33)</f>
        <v>-250</v>
      </c>
      <c r="E34" s="196" t="s">
        <v>22</v>
      </c>
      <c r="G34" s="457"/>
    </row>
    <row r="35" spans="1:7" ht="15" x14ac:dyDescent="0.25">
      <c r="A35" s="244" t="s">
        <v>162</v>
      </c>
      <c r="B35" s="218">
        <f>B26+B34</f>
        <v>239</v>
      </c>
      <c r="C35" s="219">
        <f>C26+C34</f>
        <v>109</v>
      </c>
      <c r="D35" s="220">
        <f>D26+D34</f>
        <v>90000</v>
      </c>
      <c r="E35" s="196" t="s">
        <v>22</v>
      </c>
      <c r="G35" s="457"/>
    </row>
    <row r="36" spans="1:7" ht="15" x14ac:dyDescent="0.25">
      <c r="A36" s="213" t="s">
        <v>203</v>
      </c>
      <c r="B36" s="214"/>
      <c r="C36" s="215"/>
      <c r="D36" s="216">
        <v>0</v>
      </c>
      <c r="E36" s="196" t="s">
        <v>22</v>
      </c>
      <c r="G36" s="456"/>
    </row>
    <row r="37" spans="1:7" s="247" customFormat="1" ht="15" x14ac:dyDescent="0.25">
      <c r="A37" s="245" t="s">
        <v>163</v>
      </c>
      <c r="B37" s="211">
        <f t="shared" ref="B37:C37" si="1">SUM(B35:B36)</f>
        <v>239</v>
      </c>
      <c r="C37" s="212">
        <f t="shared" si="1"/>
        <v>109</v>
      </c>
      <c r="D37" s="246">
        <f>SUM(D35:D36)</f>
        <v>90000</v>
      </c>
      <c r="E37" s="196" t="s">
        <v>22</v>
      </c>
      <c r="G37" s="457"/>
    </row>
    <row r="38" spans="1:7" ht="15.75" thickBot="1" x14ac:dyDescent="0.3">
      <c r="A38" s="248" t="s">
        <v>164</v>
      </c>
      <c r="B38" s="249">
        <f>B37-B17</f>
        <v>0</v>
      </c>
      <c r="C38" s="250">
        <f>C35-C17</f>
        <v>0</v>
      </c>
      <c r="D38" s="251">
        <f>D35-D17</f>
        <v>0</v>
      </c>
      <c r="E38" s="196" t="s">
        <v>22</v>
      </c>
      <c r="G38" s="457"/>
    </row>
    <row r="39" spans="1:7" x14ac:dyDescent="0.2">
      <c r="A39" s="196"/>
      <c r="E39" s="196" t="s">
        <v>22</v>
      </c>
      <c r="G39" s="455"/>
    </row>
    <row r="40" spans="1:7" x14ac:dyDescent="0.2">
      <c r="E40" s="196" t="s">
        <v>22</v>
      </c>
      <c r="G40" s="455"/>
    </row>
    <row r="41" spans="1:7" x14ac:dyDescent="0.2">
      <c r="A41" s="197" t="s">
        <v>220</v>
      </c>
      <c r="E41" s="196" t="s">
        <v>22</v>
      </c>
    </row>
    <row r="42" spans="1:7" x14ac:dyDescent="0.2">
      <c r="E42" s="196" t="s">
        <v>6</v>
      </c>
    </row>
  </sheetData>
  <mergeCells count="5">
    <mergeCell ref="A1:D1"/>
    <mergeCell ref="A2:D2"/>
    <mergeCell ref="A3:D3"/>
    <mergeCell ref="A4:D4"/>
    <mergeCell ref="B6:D6"/>
  </mergeCells>
  <printOptions horizontalCentered="1"/>
  <pageMargins left="0.7" right="0.7" top="0.63" bottom="0.63" header="0.3" footer="0.3"/>
  <pageSetup scale="77"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view="pageBreakPreview" zoomScale="85" zoomScaleNormal="100" zoomScaleSheetLayoutView="85" workbookViewId="0">
      <selection activeCell="N37" sqref="N37"/>
    </sheetView>
  </sheetViews>
  <sheetFormatPr defaultRowHeight="14.25" x14ac:dyDescent="0.2"/>
  <cols>
    <col min="1" max="1" width="28.88671875" style="35" customWidth="1"/>
    <col min="2" max="3" width="6.44140625" style="35" customWidth="1"/>
    <col min="4" max="4" width="9.88671875" style="35" customWidth="1"/>
    <col min="5" max="6" width="6.44140625" style="35" customWidth="1"/>
    <col min="7" max="7" width="9.88671875" style="35" customWidth="1"/>
    <col min="8" max="9" width="6.44140625" style="35" customWidth="1"/>
    <col min="10" max="10" width="9.88671875" style="35" customWidth="1"/>
    <col min="11" max="12" width="6.44140625" style="35" customWidth="1"/>
    <col min="13" max="13" width="9.88671875" style="35" customWidth="1"/>
    <col min="14" max="14" width="10.88671875" style="36" bestFit="1" customWidth="1"/>
    <col min="15" max="15" width="3.5546875" style="35" customWidth="1"/>
    <col min="16" max="16" width="90.77734375" style="35" customWidth="1"/>
    <col min="17" max="18" width="6.44140625" style="35" customWidth="1"/>
    <col min="19" max="19" width="9.88671875" style="35" customWidth="1"/>
    <col min="20" max="21" width="6.44140625" style="35" customWidth="1"/>
    <col min="22" max="22" width="9.88671875" style="35" customWidth="1"/>
    <col min="23" max="16384" width="8.88671875" style="35"/>
  </cols>
  <sheetData>
    <row r="1" spans="1:22" ht="18" x14ac:dyDescent="0.25">
      <c r="A1" s="530" t="s">
        <v>15</v>
      </c>
      <c r="B1" s="530"/>
      <c r="C1" s="530"/>
      <c r="D1" s="530"/>
      <c r="E1" s="530"/>
      <c r="F1" s="530"/>
      <c r="G1" s="530"/>
      <c r="H1" s="530"/>
      <c r="I1" s="530"/>
      <c r="J1" s="530"/>
      <c r="K1" s="530"/>
      <c r="L1" s="530"/>
      <c r="M1" s="530"/>
      <c r="N1" s="46" t="s">
        <v>22</v>
      </c>
      <c r="O1" s="74"/>
      <c r="P1" s="166"/>
      <c r="Q1" s="74"/>
      <c r="R1" s="74"/>
      <c r="S1" s="74"/>
      <c r="T1" s="74"/>
      <c r="U1" s="74"/>
      <c r="V1" s="74"/>
    </row>
    <row r="2" spans="1:22" ht="15" x14ac:dyDescent="0.2">
      <c r="A2" s="531" t="s">
        <v>1</v>
      </c>
      <c r="B2" s="531"/>
      <c r="C2" s="531"/>
      <c r="D2" s="531"/>
      <c r="E2" s="531"/>
      <c r="F2" s="531"/>
      <c r="G2" s="531"/>
      <c r="H2" s="531"/>
      <c r="I2" s="531"/>
      <c r="J2" s="531"/>
      <c r="K2" s="531"/>
      <c r="L2" s="531"/>
      <c r="M2" s="531"/>
      <c r="N2" s="46" t="s">
        <v>22</v>
      </c>
      <c r="O2" s="73"/>
      <c r="P2" s="167"/>
      <c r="Q2" s="73"/>
      <c r="R2" s="73"/>
      <c r="S2" s="73"/>
      <c r="T2" s="73"/>
      <c r="U2" s="73"/>
      <c r="V2" s="73"/>
    </row>
    <row r="3" spans="1:22" x14ac:dyDescent="0.2">
      <c r="A3" s="532" t="s">
        <v>0</v>
      </c>
      <c r="B3" s="532"/>
      <c r="C3" s="532"/>
      <c r="D3" s="532"/>
      <c r="E3" s="532"/>
      <c r="F3" s="532"/>
      <c r="G3" s="532"/>
      <c r="H3" s="532"/>
      <c r="I3" s="532"/>
      <c r="J3" s="532"/>
      <c r="K3" s="532"/>
      <c r="L3" s="532"/>
      <c r="M3" s="532"/>
      <c r="N3" s="46" t="s">
        <v>22</v>
      </c>
      <c r="O3" s="72"/>
      <c r="P3" s="167"/>
      <c r="Q3" s="72"/>
      <c r="R3" s="72"/>
      <c r="S3" s="72"/>
      <c r="T3" s="72"/>
      <c r="U3" s="72"/>
      <c r="V3" s="72"/>
    </row>
    <row r="4" spans="1:22" x14ac:dyDescent="0.2">
      <c r="A4" s="533" t="s">
        <v>13</v>
      </c>
      <c r="B4" s="533"/>
      <c r="C4" s="533"/>
      <c r="D4" s="533"/>
      <c r="E4" s="533"/>
      <c r="F4" s="533"/>
      <c r="G4" s="533"/>
      <c r="H4" s="533"/>
      <c r="I4" s="533"/>
      <c r="J4" s="533"/>
      <c r="K4" s="533"/>
      <c r="L4" s="533"/>
      <c r="M4" s="533"/>
      <c r="N4" s="46" t="s">
        <v>22</v>
      </c>
      <c r="O4" s="71"/>
      <c r="P4" s="167"/>
      <c r="Q4" s="71"/>
      <c r="R4" s="71"/>
      <c r="S4" s="71"/>
      <c r="T4" s="71"/>
      <c r="U4" s="71"/>
      <c r="V4" s="71"/>
    </row>
    <row r="5" spans="1:22" ht="15" x14ac:dyDescent="0.25">
      <c r="A5" s="533"/>
      <c r="B5" s="533"/>
      <c r="C5" s="533"/>
      <c r="D5" s="533"/>
      <c r="E5" s="533"/>
      <c r="F5" s="533"/>
      <c r="G5" s="533"/>
      <c r="H5" s="533"/>
      <c r="I5" s="533"/>
      <c r="J5" s="533"/>
      <c r="K5" s="533"/>
      <c r="L5" s="533"/>
      <c r="M5" s="533"/>
      <c r="N5" s="46" t="s">
        <v>22</v>
      </c>
      <c r="O5" s="71"/>
      <c r="P5" s="169"/>
      <c r="Q5" s="71"/>
      <c r="R5" s="71"/>
      <c r="S5" s="71"/>
      <c r="T5" s="71"/>
      <c r="U5" s="71"/>
      <c r="V5" s="71"/>
    </row>
    <row r="6" spans="1:22" ht="15" thickBot="1" x14ac:dyDescent="0.25">
      <c r="A6" s="533"/>
      <c r="B6" s="533"/>
      <c r="C6" s="533"/>
      <c r="D6" s="533"/>
      <c r="E6" s="533"/>
      <c r="F6" s="533"/>
      <c r="G6" s="533"/>
      <c r="H6" s="533"/>
      <c r="I6" s="533"/>
      <c r="J6" s="533"/>
      <c r="K6" s="533"/>
      <c r="L6" s="533"/>
      <c r="M6" s="533"/>
      <c r="N6" s="46" t="s">
        <v>22</v>
      </c>
      <c r="O6" s="71"/>
      <c r="P6" s="76"/>
      <c r="Q6" s="71"/>
      <c r="R6" s="71"/>
      <c r="S6" s="71"/>
      <c r="T6" s="71"/>
      <c r="U6" s="71"/>
      <c r="V6" s="71"/>
    </row>
    <row r="7" spans="1:22" ht="45.75" customHeight="1" x14ac:dyDescent="0.2">
      <c r="A7" s="534" t="s">
        <v>81</v>
      </c>
      <c r="B7" s="536" t="s">
        <v>179</v>
      </c>
      <c r="C7" s="536"/>
      <c r="D7" s="536"/>
      <c r="E7" s="536" t="s">
        <v>209</v>
      </c>
      <c r="F7" s="536"/>
      <c r="G7" s="536"/>
      <c r="H7" s="536" t="s">
        <v>156</v>
      </c>
      <c r="I7" s="536"/>
      <c r="J7" s="536"/>
      <c r="K7" s="536" t="s">
        <v>157</v>
      </c>
      <c r="L7" s="536"/>
      <c r="M7" s="537"/>
      <c r="N7" s="46" t="s">
        <v>22</v>
      </c>
      <c r="P7" s="168"/>
    </row>
    <row r="8" spans="1:22" ht="28.5" x14ac:dyDescent="0.25">
      <c r="A8" s="535"/>
      <c r="B8" s="70" t="s">
        <v>71</v>
      </c>
      <c r="C8" s="70" t="s">
        <v>63</v>
      </c>
      <c r="D8" s="70" t="s">
        <v>17</v>
      </c>
      <c r="E8" s="70" t="s">
        <v>71</v>
      </c>
      <c r="F8" s="70" t="s">
        <v>80</v>
      </c>
      <c r="G8" s="70" t="s">
        <v>17</v>
      </c>
      <c r="H8" s="70" t="s">
        <v>71</v>
      </c>
      <c r="I8" s="70" t="s">
        <v>80</v>
      </c>
      <c r="J8" s="70" t="s">
        <v>17</v>
      </c>
      <c r="K8" s="70" t="s">
        <v>71</v>
      </c>
      <c r="L8" s="70" t="s">
        <v>80</v>
      </c>
      <c r="M8" s="69" t="s">
        <v>17</v>
      </c>
      <c r="N8" s="46" t="s">
        <v>22</v>
      </c>
      <c r="P8" s="170"/>
    </row>
    <row r="9" spans="1:22" x14ac:dyDescent="0.2">
      <c r="A9" s="68" t="s">
        <v>2</v>
      </c>
      <c r="B9" s="63">
        <v>119</v>
      </c>
      <c r="C9" s="63">
        <v>60</v>
      </c>
      <c r="D9" s="63">
        <v>23649</v>
      </c>
      <c r="E9" s="63">
        <v>98</v>
      </c>
      <c r="F9" s="63">
        <v>60</v>
      </c>
      <c r="G9" s="63">
        <v>22852</v>
      </c>
      <c r="H9" s="63">
        <v>0</v>
      </c>
      <c r="I9" s="63">
        <v>0</v>
      </c>
      <c r="J9" s="63">
        <v>-8937</v>
      </c>
      <c r="K9" s="63">
        <f t="shared" ref="K9:M10" si="0">E9+H9</f>
        <v>98</v>
      </c>
      <c r="L9" s="63">
        <f t="shared" si="0"/>
        <v>60</v>
      </c>
      <c r="M9" s="61">
        <f t="shared" si="0"/>
        <v>13915</v>
      </c>
      <c r="N9" s="46" t="s">
        <v>22</v>
      </c>
      <c r="P9" s="168"/>
    </row>
    <row r="10" spans="1:22" x14ac:dyDescent="0.2">
      <c r="A10" s="54" t="s">
        <v>3</v>
      </c>
      <c r="B10" s="39">
        <v>141</v>
      </c>
      <c r="C10" s="39">
        <v>49</v>
      </c>
      <c r="D10" s="39">
        <v>71707</v>
      </c>
      <c r="E10" s="39">
        <v>141</v>
      </c>
      <c r="F10" s="39">
        <v>49</v>
      </c>
      <c r="G10" s="39">
        <v>67148</v>
      </c>
      <c r="H10" s="39">
        <v>0</v>
      </c>
      <c r="I10" s="39">
        <v>0</v>
      </c>
      <c r="J10" s="39">
        <v>9187</v>
      </c>
      <c r="K10" s="39">
        <f t="shared" si="0"/>
        <v>141</v>
      </c>
      <c r="L10" s="39">
        <f t="shared" si="0"/>
        <v>49</v>
      </c>
      <c r="M10" s="43">
        <f t="shared" si="0"/>
        <v>76335</v>
      </c>
      <c r="N10" s="46" t="s">
        <v>22</v>
      </c>
      <c r="P10" s="168"/>
    </row>
    <row r="11" spans="1:22" ht="15" x14ac:dyDescent="0.25">
      <c r="A11" s="67" t="s">
        <v>64</v>
      </c>
      <c r="B11" s="66">
        <f t="shared" ref="B11:M11" si="1">SUM(B9:B10)</f>
        <v>260</v>
      </c>
      <c r="C11" s="66">
        <f t="shared" si="1"/>
        <v>109</v>
      </c>
      <c r="D11" s="66">
        <f t="shared" si="1"/>
        <v>95356</v>
      </c>
      <c r="E11" s="66">
        <f t="shared" si="1"/>
        <v>239</v>
      </c>
      <c r="F11" s="66">
        <f t="shared" si="1"/>
        <v>109</v>
      </c>
      <c r="G11" s="66">
        <f t="shared" si="1"/>
        <v>90000</v>
      </c>
      <c r="H11" s="66">
        <f t="shared" si="1"/>
        <v>0</v>
      </c>
      <c r="I11" s="66">
        <f t="shared" si="1"/>
        <v>0</v>
      </c>
      <c r="J11" s="66">
        <f t="shared" si="1"/>
        <v>250</v>
      </c>
      <c r="K11" s="66">
        <f t="shared" si="1"/>
        <v>239</v>
      </c>
      <c r="L11" s="66">
        <f t="shared" si="1"/>
        <v>109</v>
      </c>
      <c r="M11" s="65">
        <f t="shared" si="1"/>
        <v>90250</v>
      </c>
      <c r="N11" s="46" t="s">
        <v>22</v>
      </c>
      <c r="P11" s="171"/>
    </row>
    <row r="12" spans="1:22" ht="15" x14ac:dyDescent="0.25">
      <c r="A12" s="64" t="s">
        <v>79</v>
      </c>
      <c r="B12" s="62"/>
      <c r="C12" s="62"/>
      <c r="D12" s="63">
        <v>-64700</v>
      </c>
      <c r="E12" s="62"/>
      <c r="F12" s="62"/>
      <c r="G12" s="63">
        <v>0</v>
      </c>
      <c r="H12" s="62"/>
      <c r="I12" s="62"/>
      <c r="J12" s="63">
        <v>0</v>
      </c>
      <c r="K12" s="62"/>
      <c r="L12" s="62"/>
      <c r="M12" s="61">
        <f>G12+J12</f>
        <v>0</v>
      </c>
      <c r="N12" s="46" t="s">
        <v>22</v>
      </c>
      <c r="P12" s="171"/>
    </row>
    <row r="13" spans="1:22" ht="15" x14ac:dyDescent="0.25">
      <c r="A13" s="60" t="s">
        <v>78</v>
      </c>
      <c r="B13" s="37"/>
      <c r="C13" s="37"/>
      <c r="D13" s="59">
        <f>SUM(D11:D12)</f>
        <v>30656</v>
      </c>
      <c r="E13" s="37"/>
      <c r="F13" s="37"/>
      <c r="G13" s="59">
        <f>SUM(G11:G12)</f>
        <v>90000</v>
      </c>
      <c r="H13" s="37"/>
      <c r="I13" s="37"/>
      <c r="J13" s="59">
        <f>SUM(J11:J12)</f>
        <v>250</v>
      </c>
      <c r="K13" s="37"/>
      <c r="L13" s="37"/>
      <c r="M13" s="58">
        <f>G13+J13</f>
        <v>90250</v>
      </c>
      <c r="N13" s="46" t="s">
        <v>22</v>
      </c>
      <c r="P13" s="171"/>
    </row>
    <row r="14" spans="1:22" x14ac:dyDescent="0.2">
      <c r="A14" s="57" t="s">
        <v>77</v>
      </c>
      <c r="B14" s="56"/>
      <c r="C14" s="56">
        <v>0</v>
      </c>
      <c r="D14" s="56"/>
      <c r="E14" s="56"/>
      <c r="F14" s="56">
        <v>0</v>
      </c>
      <c r="G14" s="56"/>
      <c r="H14" s="56"/>
      <c r="I14" s="56">
        <v>0</v>
      </c>
      <c r="J14" s="56"/>
      <c r="K14" s="56"/>
      <c r="L14" s="56">
        <f>F14+I14</f>
        <v>0</v>
      </c>
      <c r="M14" s="55"/>
      <c r="N14" s="46" t="s">
        <v>22</v>
      </c>
      <c r="P14" s="168"/>
    </row>
    <row r="15" spans="1:22" x14ac:dyDescent="0.2">
      <c r="A15" s="54" t="s">
        <v>76</v>
      </c>
      <c r="B15" s="39"/>
      <c r="C15" s="39">
        <f>C11+C14</f>
        <v>109</v>
      </c>
      <c r="D15" s="39"/>
      <c r="E15" s="39"/>
      <c r="F15" s="39">
        <f>F11+F14</f>
        <v>109</v>
      </c>
      <c r="G15" s="39"/>
      <c r="H15" s="39"/>
      <c r="I15" s="39">
        <f>I11+I14</f>
        <v>0</v>
      </c>
      <c r="J15" s="39"/>
      <c r="K15" s="39"/>
      <c r="L15" s="39">
        <f>F15+I15</f>
        <v>109</v>
      </c>
      <c r="M15" s="43"/>
      <c r="N15" s="46" t="s">
        <v>22</v>
      </c>
      <c r="P15" s="168"/>
    </row>
    <row r="16" spans="1:22" x14ac:dyDescent="0.2">
      <c r="A16" s="54"/>
      <c r="B16" s="39"/>
      <c r="C16" s="39"/>
      <c r="D16" s="39"/>
      <c r="E16" s="39"/>
      <c r="F16" s="39"/>
      <c r="G16" s="39"/>
      <c r="H16" s="39"/>
      <c r="I16" s="39"/>
      <c r="J16" s="39"/>
      <c r="K16" s="39"/>
      <c r="L16" s="39"/>
      <c r="M16" s="43"/>
      <c r="N16" s="46" t="s">
        <v>22</v>
      </c>
      <c r="P16" s="168"/>
    </row>
    <row r="17" spans="1:16" x14ac:dyDescent="0.2">
      <c r="A17" s="54" t="s">
        <v>75</v>
      </c>
      <c r="B17" s="39"/>
      <c r="C17" s="39"/>
      <c r="D17" s="39"/>
      <c r="E17" s="39"/>
      <c r="F17" s="39"/>
      <c r="G17" s="39"/>
      <c r="H17" s="39"/>
      <c r="I17" s="39"/>
      <c r="J17" s="39"/>
      <c r="K17" s="39"/>
      <c r="L17" s="39"/>
      <c r="M17" s="43"/>
      <c r="N17" s="46" t="s">
        <v>22</v>
      </c>
      <c r="P17" s="168"/>
    </row>
    <row r="18" spans="1:16" x14ac:dyDescent="0.2">
      <c r="A18" s="53" t="s">
        <v>74</v>
      </c>
      <c r="B18" s="39"/>
      <c r="C18" s="39">
        <v>0</v>
      </c>
      <c r="D18" s="39"/>
      <c r="E18" s="39"/>
      <c r="F18" s="39">
        <v>0</v>
      </c>
      <c r="G18" s="39"/>
      <c r="H18" s="39"/>
      <c r="I18" s="39">
        <v>0</v>
      </c>
      <c r="J18" s="39"/>
      <c r="K18" s="39"/>
      <c r="L18" s="39">
        <f>F18+I18</f>
        <v>0</v>
      </c>
      <c r="M18" s="43"/>
      <c r="N18" s="46" t="s">
        <v>22</v>
      </c>
      <c r="P18" s="168"/>
    </row>
    <row r="19" spans="1:16" x14ac:dyDescent="0.2">
      <c r="A19" s="52" t="s">
        <v>73</v>
      </c>
      <c r="B19" s="51"/>
      <c r="C19" s="51">
        <v>0</v>
      </c>
      <c r="D19" s="51"/>
      <c r="E19" s="51"/>
      <c r="F19" s="51">
        <v>0</v>
      </c>
      <c r="G19" s="51"/>
      <c r="H19" s="51"/>
      <c r="I19" s="51">
        <v>0</v>
      </c>
      <c r="J19" s="51"/>
      <c r="K19" s="51"/>
      <c r="L19" s="51">
        <f>F19+I19</f>
        <v>0</v>
      </c>
      <c r="M19" s="50"/>
      <c r="N19" s="46" t="s">
        <v>22</v>
      </c>
      <c r="P19" s="168"/>
    </row>
    <row r="20" spans="1:16" ht="15" thickBot="1" x14ac:dyDescent="0.25">
      <c r="A20" s="49" t="s">
        <v>72</v>
      </c>
      <c r="B20" s="48"/>
      <c r="C20" s="48">
        <f>C15+C18+C19</f>
        <v>109</v>
      </c>
      <c r="D20" s="48"/>
      <c r="E20" s="48"/>
      <c r="F20" s="48">
        <f>F15+F18+F19</f>
        <v>109</v>
      </c>
      <c r="G20" s="48"/>
      <c r="H20" s="48"/>
      <c r="I20" s="48">
        <f>I15+I18+I19</f>
        <v>0</v>
      </c>
      <c r="J20" s="48"/>
      <c r="K20" s="48"/>
      <c r="L20" s="48">
        <f>F20+I20</f>
        <v>109</v>
      </c>
      <c r="M20" s="47"/>
      <c r="N20" s="46" t="s">
        <v>22</v>
      </c>
      <c r="P20" s="168"/>
    </row>
    <row r="21" spans="1:16" ht="15" thickBot="1" x14ac:dyDescent="0.25">
      <c r="N21" s="46" t="s">
        <v>22</v>
      </c>
      <c r="P21" s="168"/>
    </row>
    <row r="22" spans="1:16" ht="15" x14ac:dyDescent="0.2">
      <c r="A22" s="534" t="s">
        <v>81</v>
      </c>
      <c r="B22" s="536" t="s">
        <v>158</v>
      </c>
      <c r="C22" s="536"/>
      <c r="D22" s="536"/>
      <c r="E22" s="536" t="s">
        <v>159</v>
      </c>
      <c r="F22" s="536"/>
      <c r="G22" s="536"/>
      <c r="H22" s="536" t="s">
        <v>160</v>
      </c>
      <c r="I22" s="536"/>
      <c r="J22" s="537"/>
      <c r="N22" s="46" t="s">
        <v>22</v>
      </c>
      <c r="P22" s="168"/>
    </row>
    <row r="23" spans="1:16" ht="28.5" x14ac:dyDescent="0.2">
      <c r="A23" s="535"/>
      <c r="B23" s="70" t="s">
        <v>71</v>
      </c>
      <c r="C23" s="70" t="s">
        <v>80</v>
      </c>
      <c r="D23" s="70" t="s">
        <v>17</v>
      </c>
      <c r="E23" s="70" t="s">
        <v>71</v>
      </c>
      <c r="F23" s="70" t="s">
        <v>80</v>
      </c>
      <c r="G23" s="70" t="s">
        <v>17</v>
      </c>
      <c r="H23" s="70" t="s">
        <v>71</v>
      </c>
      <c r="I23" s="70" t="s">
        <v>80</v>
      </c>
      <c r="J23" s="69" t="s">
        <v>17</v>
      </c>
      <c r="N23" s="46" t="s">
        <v>22</v>
      </c>
      <c r="P23" s="168"/>
    </row>
    <row r="24" spans="1:16" x14ac:dyDescent="0.2">
      <c r="A24" s="68" t="str">
        <f>A9</f>
        <v>New Construction</v>
      </c>
      <c r="B24" s="63">
        <v>0</v>
      </c>
      <c r="C24" s="63">
        <v>0</v>
      </c>
      <c r="D24" s="63">
        <v>0</v>
      </c>
      <c r="E24" s="63">
        <v>0</v>
      </c>
      <c r="F24" s="63">
        <v>0</v>
      </c>
      <c r="G24" s="63">
        <v>-63</v>
      </c>
      <c r="H24" s="63">
        <f t="shared" ref="H24:J25" si="2">K9+B24+E24</f>
        <v>98</v>
      </c>
      <c r="I24" s="63">
        <f t="shared" si="2"/>
        <v>60</v>
      </c>
      <c r="J24" s="61">
        <f t="shared" si="2"/>
        <v>13852</v>
      </c>
      <c r="N24" s="46" t="s">
        <v>22</v>
      </c>
      <c r="P24" s="168"/>
    </row>
    <row r="25" spans="1:16" x14ac:dyDescent="0.2">
      <c r="A25" s="54" t="str">
        <f>A10</f>
        <v>Modernization and Repair</v>
      </c>
      <c r="B25" s="39">
        <v>0</v>
      </c>
      <c r="C25" s="39">
        <v>0</v>
      </c>
      <c r="D25" s="369">
        <v>0</v>
      </c>
      <c r="E25" s="39">
        <v>0</v>
      </c>
      <c r="F25" s="39">
        <v>0</v>
      </c>
      <c r="G25" s="39">
        <v>-187</v>
      </c>
      <c r="H25" s="39">
        <f t="shared" si="2"/>
        <v>141</v>
      </c>
      <c r="I25" s="39">
        <f t="shared" si="2"/>
        <v>49</v>
      </c>
      <c r="J25" s="43">
        <f>M10+G25</f>
        <v>76148</v>
      </c>
      <c r="N25" s="46" t="s">
        <v>22</v>
      </c>
      <c r="P25" s="168"/>
    </row>
    <row r="26" spans="1:16" ht="15" x14ac:dyDescent="0.25">
      <c r="A26" s="67" t="s">
        <v>64</v>
      </c>
      <c r="B26" s="66">
        <f t="shared" ref="B26:J26" si="3">SUM(B24:B25)</f>
        <v>0</v>
      </c>
      <c r="C26" s="66">
        <f t="shared" si="3"/>
        <v>0</v>
      </c>
      <c r="D26" s="377">
        <f>SUM(D24:D25)</f>
        <v>0</v>
      </c>
      <c r="E26" s="66">
        <f t="shared" si="3"/>
        <v>0</v>
      </c>
      <c r="F26" s="66">
        <f t="shared" si="3"/>
        <v>0</v>
      </c>
      <c r="G26" s="66">
        <f t="shared" si="3"/>
        <v>-250</v>
      </c>
      <c r="H26" s="66">
        <f t="shared" si="3"/>
        <v>239</v>
      </c>
      <c r="I26" s="66">
        <f t="shared" si="3"/>
        <v>109</v>
      </c>
      <c r="J26" s="65">
        <f t="shared" si="3"/>
        <v>90000</v>
      </c>
      <c r="N26" s="46" t="s">
        <v>22</v>
      </c>
      <c r="P26" s="168"/>
    </row>
    <row r="27" spans="1:16" ht="15" x14ac:dyDescent="0.25">
      <c r="A27" s="64" t="s">
        <v>79</v>
      </c>
      <c r="B27" s="62"/>
      <c r="C27" s="62"/>
      <c r="D27" s="63">
        <v>0</v>
      </c>
      <c r="E27" s="62"/>
      <c r="F27" s="62"/>
      <c r="G27" s="63">
        <v>0</v>
      </c>
      <c r="H27" s="62"/>
      <c r="I27" s="62"/>
      <c r="J27" s="61">
        <f>M12+D27+G27</f>
        <v>0</v>
      </c>
      <c r="N27" s="46" t="s">
        <v>22</v>
      </c>
      <c r="P27" s="168"/>
    </row>
    <row r="28" spans="1:16" ht="15" x14ac:dyDescent="0.25">
      <c r="A28" s="60" t="s">
        <v>78</v>
      </c>
      <c r="B28" s="37"/>
      <c r="C28" s="37"/>
      <c r="D28" s="378">
        <f>SUM(D26+D27)</f>
        <v>0</v>
      </c>
      <c r="E28" s="37"/>
      <c r="F28" s="37"/>
      <c r="G28" s="59">
        <f>SUM(G26:G27)</f>
        <v>-250</v>
      </c>
      <c r="H28" s="37"/>
      <c r="I28" s="37"/>
      <c r="J28" s="58">
        <f>M13+G28</f>
        <v>90000</v>
      </c>
      <c r="N28" s="46" t="s">
        <v>22</v>
      </c>
      <c r="P28" s="168"/>
    </row>
    <row r="29" spans="1:16" x14ac:dyDescent="0.2">
      <c r="A29" s="57" t="s">
        <v>77</v>
      </c>
      <c r="B29" s="56"/>
      <c r="C29" s="56">
        <v>0</v>
      </c>
      <c r="D29" s="56"/>
      <c r="E29" s="56"/>
      <c r="F29" s="56">
        <v>0</v>
      </c>
      <c r="G29" s="56"/>
      <c r="H29" s="56"/>
      <c r="I29" s="56">
        <f t="shared" ref="I29:I35" si="4">L14+C29+F29</f>
        <v>0</v>
      </c>
      <c r="J29" s="55"/>
      <c r="N29" s="46" t="s">
        <v>22</v>
      </c>
      <c r="P29" s="168"/>
    </row>
    <row r="30" spans="1:16" x14ac:dyDescent="0.2">
      <c r="A30" s="54" t="s">
        <v>76</v>
      </c>
      <c r="B30" s="39"/>
      <c r="C30" s="39">
        <f>C26+C29</f>
        <v>0</v>
      </c>
      <c r="D30" s="39"/>
      <c r="E30" s="39"/>
      <c r="F30" s="39">
        <f>F26+F29</f>
        <v>0</v>
      </c>
      <c r="G30" s="39"/>
      <c r="H30" s="39"/>
      <c r="I30" s="39">
        <f t="shared" si="4"/>
        <v>109</v>
      </c>
      <c r="J30" s="43"/>
      <c r="N30" s="46" t="s">
        <v>22</v>
      </c>
      <c r="P30" s="168"/>
    </row>
    <row r="31" spans="1:16" x14ac:dyDescent="0.2">
      <c r="A31" s="54"/>
      <c r="B31" s="39"/>
      <c r="C31" s="39"/>
      <c r="D31" s="39"/>
      <c r="E31" s="39"/>
      <c r="F31" s="39"/>
      <c r="G31" s="39"/>
      <c r="H31" s="39"/>
      <c r="I31" s="39">
        <f t="shared" si="4"/>
        <v>0</v>
      </c>
      <c r="J31" s="43"/>
      <c r="N31" s="46" t="s">
        <v>22</v>
      </c>
      <c r="P31" s="168"/>
    </row>
    <row r="32" spans="1:16" x14ac:dyDescent="0.2">
      <c r="A32" s="54" t="s">
        <v>75</v>
      </c>
      <c r="B32" s="39"/>
      <c r="C32" s="39"/>
      <c r="D32" s="39"/>
      <c r="E32" s="39"/>
      <c r="F32" s="39"/>
      <c r="G32" s="39"/>
      <c r="H32" s="39"/>
      <c r="I32" s="39">
        <f t="shared" si="4"/>
        <v>0</v>
      </c>
      <c r="J32" s="43"/>
      <c r="N32" s="46" t="s">
        <v>22</v>
      </c>
    </row>
    <row r="33" spans="1:14" x14ac:dyDescent="0.2">
      <c r="A33" s="53" t="s">
        <v>74</v>
      </c>
      <c r="B33" s="39"/>
      <c r="C33" s="39">
        <v>0</v>
      </c>
      <c r="D33" s="39"/>
      <c r="E33" s="39"/>
      <c r="F33" s="39">
        <v>0</v>
      </c>
      <c r="G33" s="39"/>
      <c r="H33" s="39"/>
      <c r="I33" s="39">
        <f t="shared" si="4"/>
        <v>0</v>
      </c>
      <c r="J33" s="43"/>
      <c r="N33" s="46" t="s">
        <v>22</v>
      </c>
    </row>
    <row r="34" spans="1:14" x14ac:dyDescent="0.2">
      <c r="A34" s="52" t="s">
        <v>73</v>
      </c>
      <c r="B34" s="51"/>
      <c r="C34" s="51">
        <v>0</v>
      </c>
      <c r="D34" s="51"/>
      <c r="E34" s="51"/>
      <c r="F34" s="51">
        <v>0</v>
      </c>
      <c r="G34" s="51"/>
      <c r="H34" s="51"/>
      <c r="I34" s="51">
        <f t="shared" si="4"/>
        <v>0</v>
      </c>
      <c r="J34" s="50"/>
      <c r="N34" s="46" t="s">
        <v>22</v>
      </c>
    </row>
    <row r="35" spans="1:14" ht="15" thickBot="1" x14ac:dyDescent="0.25">
      <c r="A35" s="49" t="s">
        <v>72</v>
      </c>
      <c r="B35" s="48"/>
      <c r="C35" s="48">
        <f>C30+C33+C34</f>
        <v>0</v>
      </c>
      <c r="D35" s="48"/>
      <c r="E35" s="48"/>
      <c r="F35" s="48">
        <f>F30+F33+F34</f>
        <v>0</v>
      </c>
      <c r="G35" s="48"/>
      <c r="H35" s="48"/>
      <c r="I35" s="48">
        <f t="shared" si="4"/>
        <v>109</v>
      </c>
      <c r="J35" s="47"/>
      <c r="N35" s="46" t="s">
        <v>22</v>
      </c>
    </row>
    <row r="36" spans="1:14" x14ac:dyDescent="0.2">
      <c r="N36" s="46" t="s">
        <v>22</v>
      </c>
    </row>
    <row r="37" spans="1:14" ht="28.5" customHeight="1" x14ac:dyDescent="0.2">
      <c r="A37" s="538"/>
      <c r="B37" s="538"/>
      <c r="C37" s="538"/>
      <c r="D37" s="538"/>
      <c r="E37" s="538"/>
      <c r="F37" s="538"/>
      <c r="G37" s="538"/>
      <c r="H37" s="538"/>
      <c r="I37" s="538"/>
      <c r="J37" s="538"/>
      <c r="N37" s="46" t="s">
        <v>22</v>
      </c>
    </row>
    <row r="38" spans="1:14" ht="27.75" customHeight="1" x14ac:dyDescent="0.2">
      <c r="A38" s="539"/>
      <c r="B38" s="539"/>
      <c r="C38" s="539"/>
      <c r="D38" s="539"/>
      <c r="E38" s="539"/>
      <c r="F38" s="539"/>
      <c r="G38" s="539"/>
      <c r="H38" s="539"/>
      <c r="I38" s="539"/>
      <c r="J38" s="539"/>
      <c r="N38" s="46" t="s">
        <v>22</v>
      </c>
    </row>
    <row r="39" spans="1:14" x14ac:dyDescent="0.2">
      <c r="A39" s="45"/>
      <c r="N39" s="46" t="s">
        <v>6</v>
      </c>
    </row>
    <row r="40" spans="1:14" x14ac:dyDescent="0.2">
      <c r="A40" s="44"/>
    </row>
  </sheetData>
  <mergeCells count="17">
    <mergeCell ref="A37:J37"/>
    <mergeCell ref="A38:J38"/>
    <mergeCell ref="A5:M5"/>
    <mergeCell ref="A6:M6"/>
    <mergeCell ref="A22:A23"/>
    <mergeCell ref="B22:D22"/>
    <mergeCell ref="E22:G22"/>
    <mergeCell ref="H22:J22"/>
    <mergeCell ref="A1:M1"/>
    <mergeCell ref="A2:M2"/>
    <mergeCell ref="A3:M3"/>
    <mergeCell ref="A4:M4"/>
    <mergeCell ref="A7:A8"/>
    <mergeCell ref="B7:D7"/>
    <mergeCell ref="E7:G7"/>
    <mergeCell ref="H7:J7"/>
    <mergeCell ref="K7:M7"/>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
  <sheetViews>
    <sheetView view="pageBreakPreview" zoomScale="80" zoomScaleNormal="100" zoomScaleSheetLayoutView="80" workbookViewId="0">
      <selection activeCell="B31" sqref="B31"/>
    </sheetView>
  </sheetViews>
  <sheetFormatPr defaultRowHeight="14.25" x14ac:dyDescent="0.2"/>
  <cols>
    <col min="1" max="1" width="43.88671875" style="131" bestFit="1" customWidth="1"/>
    <col min="2" max="2" width="27.21875" style="131" customWidth="1"/>
    <col min="3" max="5" width="6.77734375" style="131" customWidth="1"/>
    <col min="6" max="6" width="8.44140625" style="131" customWidth="1"/>
    <col min="7" max="9" width="6.77734375" style="131" customWidth="1"/>
    <col min="10" max="10" width="8.33203125" style="131" customWidth="1"/>
    <col min="11" max="11" width="7.21875" style="131" customWidth="1"/>
    <col min="12" max="12" width="6.109375" style="131" customWidth="1"/>
    <col min="13" max="13" width="6.6640625" style="131" customWidth="1"/>
    <col min="14" max="14" width="8.33203125" style="131" customWidth="1"/>
    <col min="15" max="15" width="10.88671875" style="132" bestFit="1" customWidth="1"/>
    <col min="16" max="16" width="3.5546875" style="131" customWidth="1"/>
    <col min="17" max="18" width="6.44140625" style="131" customWidth="1"/>
    <col min="19" max="19" width="9.88671875" style="131" customWidth="1"/>
    <col min="20" max="21" width="6.44140625" style="131" customWidth="1"/>
    <col min="22" max="22" width="9.88671875" style="131" customWidth="1"/>
    <col min="23" max="16384" width="8.88671875" style="131"/>
  </cols>
  <sheetData>
    <row r="1" spans="1:22" ht="18" x14ac:dyDescent="0.25">
      <c r="A1" s="546" t="s">
        <v>180</v>
      </c>
      <c r="B1" s="546"/>
      <c r="C1" s="546"/>
      <c r="D1" s="546"/>
      <c r="E1" s="546"/>
      <c r="F1" s="546"/>
      <c r="G1" s="546"/>
      <c r="H1" s="546"/>
      <c r="I1" s="546"/>
      <c r="J1" s="546"/>
      <c r="K1" s="546"/>
      <c r="L1" s="546"/>
      <c r="M1" s="546"/>
      <c r="N1" s="546"/>
      <c r="O1" s="143" t="s">
        <v>22</v>
      </c>
      <c r="P1" s="142"/>
      <c r="Q1" s="142"/>
      <c r="R1" s="142"/>
      <c r="S1" s="142"/>
      <c r="T1" s="142"/>
      <c r="U1" s="142"/>
      <c r="V1" s="142"/>
    </row>
    <row r="2" spans="1:22" ht="18" x14ac:dyDescent="0.25">
      <c r="A2" s="547" t="s">
        <v>1</v>
      </c>
      <c r="B2" s="547"/>
      <c r="C2" s="547"/>
      <c r="D2" s="547"/>
      <c r="E2" s="547"/>
      <c r="F2" s="547"/>
      <c r="G2" s="547"/>
      <c r="H2" s="547"/>
      <c r="I2" s="547"/>
      <c r="J2" s="547"/>
      <c r="K2" s="547"/>
      <c r="L2" s="547"/>
      <c r="M2" s="547"/>
      <c r="N2" s="547"/>
      <c r="O2" s="143" t="s">
        <v>22</v>
      </c>
      <c r="P2" s="141"/>
      <c r="Q2" s="141"/>
      <c r="R2" s="141"/>
      <c r="S2" s="141"/>
      <c r="T2" s="141"/>
      <c r="U2" s="141"/>
      <c r="V2" s="141"/>
    </row>
    <row r="3" spans="1:22" ht="18" x14ac:dyDescent="0.25">
      <c r="A3" s="548" t="s">
        <v>0</v>
      </c>
      <c r="B3" s="548"/>
      <c r="C3" s="548"/>
      <c r="D3" s="548"/>
      <c r="E3" s="548"/>
      <c r="F3" s="548"/>
      <c r="G3" s="548"/>
      <c r="H3" s="548"/>
      <c r="I3" s="548"/>
      <c r="J3" s="548"/>
      <c r="K3" s="548"/>
      <c r="L3" s="548"/>
      <c r="M3" s="548"/>
      <c r="N3" s="548"/>
      <c r="O3" s="143" t="s">
        <v>22</v>
      </c>
      <c r="P3" s="140"/>
      <c r="Q3" s="140"/>
      <c r="R3" s="140"/>
      <c r="S3" s="140"/>
      <c r="T3" s="140"/>
      <c r="U3" s="140"/>
      <c r="V3" s="140"/>
    </row>
    <row r="4" spans="1:22" ht="18" x14ac:dyDescent="0.25">
      <c r="A4" s="549" t="s">
        <v>13</v>
      </c>
      <c r="B4" s="549"/>
      <c r="C4" s="549"/>
      <c r="D4" s="549"/>
      <c r="E4" s="549"/>
      <c r="F4" s="549"/>
      <c r="G4" s="549"/>
      <c r="H4" s="549"/>
      <c r="I4" s="549"/>
      <c r="J4" s="549"/>
      <c r="K4" s="549"/>
      <c r="L4" s="549"/>
      <c r="M4" s="549"/>
      <c r="N4" s="549"/>
      <c r="O4" s="143" t="s">
        <v>22</v>
      </c>
      <c r="P4" s="139"/>
      <c r="Q4" s="139"/>
      <c r="R4" s="139"/>
      <c r="S4" s="139"/>
      <c r="T4" s="139"/>
      <c r="U4" s="139"/>
      <c r="V4" s="139"/>
    </row>
    <row r="5" spans="1:22" ht="18.75" thickBot="1" x14ac:dyDescent="0.3">
      <c r="A5" s="550"/>
      <c r="B5" s="550"/>
      <c r="C5" s="550"/>
      <c r="D5" s="550"/>
      <c r="E5" s="550"/>
      <c r="F5" s="550"/>
      <c r="G5" s="550"/>
      <c r="H5" s="550"/>
      <c r="I5" s="550"/>
      <c r="J5" s="550"/>
      <c r="K5" s="152"/>
      <c r="L5" s="152"/>
      <c r="M5" s="152"/>
      <c r="N5" s="152"/>
      <c r="O5" s="143" t="s">
        <v>22</v>
      </c>
      <c r="P5" s="139"/>
      <c r="Q5" s="139"/>
      <c r="R5" s="139"/>
      <c r="S5" s="139"/>
      <c r="T5" s="139"/>
      <c r="U5" s="139"/>
      <c r="V5" s="139"/>
    </row>
    <row r="6" spans="1:22" ht="18" x14ac:dyDescent="0.25">
      <c r="A6" s="542" t="s">
        <v>57</v>
      </c>
      <c r="B6" s="544" t="s">
        <v>223</v>
      </c>
      <c r="C6" s="540" t="s">
        <v>2</v>
      </c>
      <c r="D6" s="540"/>
      <c r="E6" s="540"/>
      <c r="F6" s="540"/>
      <c r="G6" s="540" t="s">
        <v>3</v>
      </c>
      <c r="H6" s="540"/>
      <c r="I6" s="540"/>
      <c r="J6" s="541"/>
      <c r="K6" s="540" t="s">
        <v>143</v>
      </c>
      <c r="L6" s="540"/>
      <c r="M6" s="540"/>
      <c r="N6" s="541"/>
      <c r="O6" s="143" t="s">
        <v>22</v>
      </c>
    </row>
    <row r="7" spans="1:22" ht="28.5" x14ac:dyDescent="0.25">
      <c r="A7" s="543"/>
      <c r="B7" s="545"/>
      <c r="C7" s="138" t="s">
        <v>71</v>
      </c>
      <c r="D7" s="138" t="s">
        <v>142</v>
      </c>
      <c r="E7" s="138" t="s">
        <v>80</v>
      </c>
      <c r="F7" s="138" t="s">
        <v>17</v>
      </c>
      <c r="G7" s="138" t="s">
        <v>71</v>
      </c>
      <c r="H7" s="138" t="s">
        <v>56</v>
      </c>
      <c r="I7" s="138" t="s">
        <v>80</v>
      </c>
      <c r="J7" s="137" t="s">
        <v>17</v>
      </c>
      <c r="K7" s="138" t="s">
        <v>71</v>
      </c>
      <c r="L7" s="138" t="s">
        <v>56</v>
      </c>
      <c r="M7" s="138" t="s">
        <v>80</v>
      </c>
      <c r="N7" s="137" t="s">
        <v>17</v>
      </c>
      <c r="O7" s="143" t="s">
        <v>22</v>
      </c>
    </row>
    <row r="8" spans="1:22" ht="18" x14ac:dyDescent="0.25">
      <c r="A8" s="189"/>
      <c r="B8" s="190"/>
      <c r="C8" s="191"/>
      <c r="D8" s="191"/>
      <c r="E8" s="191"/>
      <c r="F8" s="191"/>
      <c r="G8" s="191"/>
      <c r="H8" s="191"/>
      <c r="I8" s="191"/>
      <c r="J8" s="192"/>
      <c r="K8" s="191"/>
      <c r="L8" s="191"/>
      <c r="M8" s="191"/>
      <c r="N8" s="192"/>
      <c r="O8" s="143" t="s">
        <v>22</v>
      </c>
    </row>
    <row r="9" spans="1:22" ht="18" x14ac:dyDescent="0.25">
      <c r="A9" s="188" t="s">
        <v>222</v>
      </c>
      <c r="B9" s="147"/>
      <c r="C9" s="186">
        <v>0</v>
      </c>
      <c r="D9" s="186">
        <v>0</v>
      </c>
      <c r="E9" s="186">
        <v>0</v>
      </c>
      <c r="F9" s="186">
        <v>-63</v>
      </c>
      <c r="G9" s="186">
        <v>0</v>
      </c>
      <c r="H9" s="186">
        <v>0</v>
      </c>
      <c r="I9" s="186">
        <v>0</v>
      </c>
      <c r="J9" s="372">
        <v>-187</v>
      </c>
      <c r="K9" s="186">
        <f t="shared" ref="K9" si="0">SUM(C9+G9)</f>
        <v>0</v>
      </c>
      <c r="L9" s="186">
        <f t="shared" ref="L9" si="1">SUM(D9+H9)</f>
        <v>0</v>
      </c>
      <c r="M9" s="186">
        <f t="shared" ref="M9" si="2">SUM(E9+I9)</f>
        <v>0</v>
      </c>
      <c r="N9" s="372">
        <f>SUM(F9+J9)</f>
        <v>-250</v>
      </c>
      <c r="O9" s="143" t="s">
        <v>22</v>
      </c>
    </row>
    <row r="10" spans="1:22" ht="18" hidden="1" x14ac:dyDescent="0.25">
      <c r="A10" s="136"/>
      <c r="B10" s="147"/>
      <c r="C10" s="186"/>
      <c r="D10" s="186"/>
      <c r="E10" s="186"/>
      <c r="F10" s="186"/>
      <c r="G10" s="186"/>
      <c r="H10" s="186"/>
      <c r="I10" s="186"/>
      <c r="J10" s="187"/>
      <c r="K10" s="186"/>
      <c r="L10" s="186"/>
      <c r="M10" s="186"/>
      <c r="N10" s="187"/>
      <c r="O10" s="143" t="s">
        <v>22</v>
      </c>
    </row>
    <row r="11" spans="1:22" ht="18" hidden="1" x14ac:dyDescent="0.25">
      <c r="A11" s="135"/>
      <c r="B11" s="147"/>
      <c r="C11" s="133"/>
      <c r="D11" s="133"/>
      <c r="E11" s="133"/>
      <c r="F11" s="133"/>
      <c r="G11" s="133"/>
      <c r="H11" s="133"/>
      <c r="I11" s="133"/>
      <c r="J11" s="134"/>
      <c r="K11" s="133"/>
      <c r="L11" s="133"/>
      <c r="M11" s="133"/>
      <c r="N11" s="134"/>
      <c r="O11" s="143" t="s">
        <v>22</v>
      </c>
    </row>
    <row r="12" spans="1:22" ht="18" hidden="1" x14ac:dyDescent="0.25">
      <c r="A12" s="182"/>
      <c r="B12" s="183"/>
      <c r="C12" s="184"/>
      <c r="D12" s="184"/>
      <c r="E12" s="184"/>
      <c r="F12" s="184"/>
      <c r="G12" s="184"/>
      <c r="H12" s="184"/>
      <c r="I12" s="184"/>
      <c r="J12" s="185"/>
      <c r="K12" s="184"/>
      <c r="L12" s="184"/>
      <c r="M12" s="184"/>
      <c r="N12" s="185"/>
      <c r="O12" s="143" t="s">
        <v>22</v>
      </c>
    </row>
    <row r="13" spans="1:22" ht="18" x14ac:dyDescent="0.25">
      <c r="A13" s="151" t="s">
        <v>16</v>
      </c>
      <c r="B13" s="150"/>
      <c r="C13" s="149" t="s">
        <v>16</v>
      </c>
      <c r="D13" s="149" t="s">
        <v>16</v>
      </c>
      <c r="E13" s="149" t="s">
        <v>16</v>
      </c>
      <c r="F13" s="149" t="s">
        <v>16</v>
      </c>
      <c r="G13" s="149" t="s">
        <v>16</v>
      </c>
      <c r="H13" s="149" t="s">
        <v>16</v>
      </c>
      <c r="I13" s="149" t="s">
        <v>16</v>
      </c>
      <c r="J13" s="148" t="s">
        <v>16</v>
      </c>
      <c r="K13" s="149" t="s">
        <v>16</v>
      </c>
      <c r="L13" s="149" t="s">
        <v>16</v>
      </c>
      <c r="M13" s="149" t="s">
        <v>16</v>
      </c>
      <c r="N13" s="148" t="s">
        <v>16</v>
      </c>
      <c r="O13" s="143" t="s">
        <v>22</v>
      </c>
    </row>
    <row r="14" spans="1:22" ht="18.75" thickBot="1" x14ac:dyDescent="0.3">
      <c r="A14" s="146" t="s">
        <v>141</v>
      </c>
      <c r="B14" s="145"/>
      <c r="C14" s="144">
        <f t="shared" ref="C14:I14" si="3">SUM(C9:C13)</f>
        <v>0</v>
      </c>
      <c r="D14" s="144">
        <f t="shared" si="3"/>
        <v>0</v>
      </c>
      <c r="E14" s="144">
        <f t="shared" si="3"/>
        <v>0</v>
      </c>
      <c r="F14" s="353">
        <f t="shared" si="3"/>
        <v>-63</v>
      </c>
      <c r="G14" s="144">
        <f t="shared" si="3"/>
        <v>0</v>
      </c>
      <c r="H14" s="144">
        <f t="shared" si="3"/>
        <v>0</v>
      </c>
      <c r="I14" s="144">
        <f t="shared" si="3"/>
        <v>0</v>
      </c>
      <c r="J14" s="373">
        <f>SUM(J9)</f>
        <v>-187</v>
      </c>
      <c r="K14" s="144">
        <f t="shared" ref="K14:M14" si="4">SUM(K9:K13)</f>
        <v>0</v>
      </c>
      <c r="L14" s="144">
        <f t="shared" si="4"/>
        <v>0</v>
      </c>
      <c r="M14" s="144">
        <f t="shared" si="4"/>
        <v>0</v>
      </c>
      <c r="N14" s="373">
        <f>SUM(N9)</f>
        <v>-250</v>
      </c>
      <c r="O14" s="143" t="s">
        <v>22</v>
      </c>
    </row>
    <row r="15" spans="1:22" ht="18" x14ac:dyDescent="0.25">
      <c r="O15" s="143" t="s">
        <v>22</v>
      </c>
    </row>
    <row r="16" spans="1:22" ht="18" x14ac:dyDescent="0.25">
      <c r="O16" s="143" t="s">
        <v>6</v>
      </c>
    </row>
  </sheetData>
  <mergeCells count="10">
    <mergeCell ref="A1:N1"/>
    <mergeCell ref="A2:N2"/>
    <mergeCell ref="A3:N3"/>
    <mergeCell ref="A4:N4"/>
    <mergeCell ref="A5:J5"/>
    <mergeCell ref="K6:N6"/>
    <mergeCell ref="A6:A7"/>
    <mergeCell ref="B6:B7"/>
    <mergeCell ref="C6:F6"/>
    <mergeCell ref="G6:J6"/>
  </mergeCells>
  <printOptions horizontalCentered="1"/>
  <pageMargins left="0.7" right="0.7" top="0.66" bottom="0.65" header="0.3" footer="0.3"/>
  <pageSetup scale="65"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view="pageBreakPreview" zoomScale="85" zoomScaleNormal="100" zoomScaleSheetLayoutView="85" workbookViewId="0">
      <selection activeCell="O31" sqref="O31"/>
    </sheetView>
  </sheetViews>
  <sheetFormatPr defaultRowHeight="14.25" x14ac:dyDescent="0.2"/>
  <cols>
    <col min="1" max="1" width="5.77734375" style="254" bestFit="1" customWidth="1"/>
    <col min="2" max="2" width="46.21875" style="254" customWidth="1"/>
    <col min="3" max="3" width="6.77734375" style="254" customWidth="1"/>
    <col min="4" max="4" width="9.88671875" style="254" customWidth="1"/>
    <col min="5" max="5" width="6.77734375" style="254" customWidth="1"/>
    <col min="6" max="6" width="9.88671875" style="254" customWidth="1"/>
    <col min="7" max="7" width="6.77734375" style="254" customWidth="1"/>
    <col min="8" max="8" width="9.88671875" style="254" customWidth="1"/>
    <col min="9" max="9" width="6.77734375" style="254" customWidth="1"/>
    <col min="10" max="10" width="9.88671875" style="254" customWidth="1"/>
    <col min="11" max="11" width="6.77734375" style="254" customWidth="1"/>
    <col min="12" max="12" width="9.88671875" style="254" customWidth="1"/>
    <col min="13" max="13" width="6.77734375" style="254" customWidth="1"/>
    <col min="14" max="14" width="9.88671875" style="254" customWidth="1"/>
    <col min="15" max="15" width="10.88671875" style="279" bestFit="1" customWidth="1"/>
    <col min="16" max="16" width="3.5546875" style="254" customWidth="1"/>
    <col min="17" max="17" width="95.5546875" style="254" customWidth="1"/>
    <col min="18" max="19" width="6.44140625" style="254" customWidth="1"/>
    <col min="20" max="20" width="9.88671875" style="254" customWidth="1"/>
    <col min="21" max="22" width="6.44140625" style="254" customWidth="1"/>
    <col min="23" max="23" width="9.88671875" style="254" customWidth="1"/>
    <col min="24" max="16384" width="8.88671875" style="254"/>
  </cols>
  <sheetData>
    <row r="1" spans="1:23" ht="18" x14ac:dyDescent="0.25">
      <c r="A1" s="552" t="s">
        <v>53</v>
      </c>
      <c r="B1" s="552"/>
      <c r="C1" s="552"/>
      <c r="D1" s="552"/>
      <c r="E1" s="552"/>
      <c r="F1" s="552"/>
      <c r="G1" s="552"/>
      <c r="H1" s="552"/>
      <c r="I1" s="552"/>
      <c r="J1" s="552"/>
      <c r="K1" s="552"/>
      <c r="L1" s="552"/>
      <c r="M1" s="552"/>
      <c r="N1" s="552"/>
      <c r="O1" s="252" t="s">
        <v>22</v>
      </c>
      <c r="P1" s="253"/>
      <c r="Q1" s="460"/>
      <c r="R1" s="253"/>
      <c r="S1" s="253"/>
      <c r="T1" s="253"/>
      <c r="U1" s="253"/>
      <c r="V1" s="253"/>
      <c r="W1" s="253"/>
    </row>
    <row r="2" spans="1:23" ht="15" x14ac:dyDescent="0.2">
      <c r="A2" s="553" t="s">
        <v>1</v>
      </c>
      <c r="B2" s="553"/>
      <c r="C2" s="553"/>
      <c r="D2" s="553"/>
      <c r="E2" s="553"/>
      <c r="F2" s="553"/>
      <c r="G2" s="553"/>
      <c r="H2" s="553"/>
      <c r="I2" s="553"/>
      <c r="J2" s="553"/>
      <c r="K2" s="553"/>
      <c r="L2" s="553"/>
      <c r="M2" s="553"/>
      <c r="N2" s="553"/>
      <c r="O2" s="252" t="s">
        <v>22</v>
      </c>
      <c r="P2" s="255"/>
      <c r="Q2" s="461"/>
      <c r="R2" s="255"/>
      <c r="S2" s="255"/>
      <c r="T2" s="255"/>
      <c r="U2" s="255"/>
      <c r="V2" s="255"/>
      <c r="W2" s="255"/>
    </row>
    <row r="3" spans="1:23" x14ac:dyDescent="0.2">
      <c r="A3" s="554" t="s">
        <v>0</v>
      </c>
      <c r="B3" s="554"/>
      <c r="C3" s="554"/>
      <c r="D3" s="554"/>
      <c r="E3" s="554"/>
      <c r="F3" s="554"/>
      <c r="G3" s="554"/>
      <c r="H3" s="554"/>
      <c r="I3" s="554"/>
      <c r="J3" s="554"/>
      <c r="K3" s="554"/>
      <c r="L3" s="554"/>
      <c r="M3" s="554"/>
      <c r="N3" s="554"/>
      <c r="O3" s="252" t="s">
        <v>22</v>
      </c>
      <c r="P3" s="256"/>
      <c r="Q3" s="461"/>
      <c r="R3" s="256"/>
      <c r="S3" s="256"/>
      <c r="T3" s="256"/>
      <c r="U3" s="256"/>
      <c r="V3" s="256"/>
      <c r="W3" s="256"/>
    </row>
    <row r="4" spans="1:23" x14ac:dyDescent="0.2">
      <c r="A4" s="555" t="s">
        <v>13</v>
      </c>
      <c r="B4" s="555"/>
      <c r="C4" s="555"/>
      <c r="D4" s="555"/>
      <c r="E4" s="555"/>
      <c r="F4" s="555"/>
      <c r="G4" s="555"/>
      <c r="H4" s="555"/>
      <c r="I4" s="555"/>
      <c r="J4" s="555"/>
      <c r="K4" s="555"/>
      <c r="L4" s="555"/>
      <c r="M4" s="555"/>
      <c r="N4" s="555"/>
      <c r="O4" s="252" t="s">
        <v>22</v>
      </c>
      <c r="P4" s="257"/>
      <c r="Q4" s="461"/>
      <c r="R4" s="257"/>
      <c r="S4" s="257"/>
      <c r="T4" s="257"/>
      <c r="U4" s="257"/>
      <c r="V4" s="257"/>
      <c r="W4" s="257"/>
    </row>
    <row r="5" spans="1:23" ht="15" x14ac:dyDescent="0.25">
      <c r="A5" s="554"/>
      <c r="B5" s="554"/>
      <c r="C5" s="554"/>
      <c r="D5" s="554"/>
      <c r="E5" s="554"/>
      <c r="F5" s="554"/>
      <c r="G5" s="554"/>
      <c r="H5" s="554"/>
      <c r="I5" s="554"/>
      <c r="J5" s="554"/>
      <c r="K5" s="554"/>
      <c r="L5" s="554"/>
      <c r="M5" s="554"/>
      <c r="N5" s="554"/>
      <c r="O5" s="252" t="s">
        <v>22</v>
      </c>
      <c r="P5" s="257"/>
      <c r="Q5" s="462"/>
      <c r="R5" s="257"/>
      <c r="S5" s="257"/>
      <c r="T5" s="257"/>
      <c r="U5" s="257"/>
      <c r="V5" s="257"/>
      <c r="W5" s="257"/>
    </row>
    <row r="6" spans="1:23" ht="15" thickBot="1" x14ac:dyDescent="0.25">
      <c r="A6" s="551"/>
      <c r="B6" s="551"/>
      <c r="C6" s="551"/>
      <c r="D6" s="551"/>
      <c r="E6" s="551"/>
      <c r="F6" s="551"/>
      <c r="G6" s="551"/>
      <c r="H6" s="551"/>
      <c r="I6" s="551"/>
      <c r="J6" s="551"/>
      <c r="K6" s="551"/>
      <c r="L6" s="551"/>
      <c r="M6" s="551"/>
      <c r="N6" s="551"/>
      <c r="O6" s="252" t="s">
        <v>22</v>
      </c>
      <c r="P6" s="257"/>
      <c r="Q6" s="258"/>
      <c r="R6" s="257"/>
      <c r="S6" s="257"/>
      <c r="T6" s="257"/>
      <c r="U6" s="257"/>
      <c r="V6" s="257"/>
      <c r="W6" s="257"/>
    </row>
    <row r="7" spans="1:23" ht="63.75" customHeight="1" x14ac:dyDescent="0.2">
      <c r="A7" s="560" t="s">
        <v>54</v>
      </c>
      <c r="B7" s="561"/>
      <c r="C7" s="556" t="s">
        <v>179</v>
      </c>
      <c r="D7" s="556"/>
      <c r="E7" s="556" t="s">
        <v>209</v>
      </c>
      <c r="F7" s="556"/>
      <c r="G7" s="556" t="s">
        <v>157</v>
      </c>
      <c r="H7" s="556"/>
      <c r="I7" s="556" t="s">
        <v>158</v>
      </c>
      <c r="J7" s="556"/>
      <c r="K7" s="556" t="s">
        <v>159</v>
      </c>
      <c r="L7" s="556"/>
      <c r="M7" s="556" t="s">
        <v>162</v>
      </c>
      <c r="N7" s="557"/>
      <c r="O7" s="252" t="s">
        <v>22</v>
      </c>
      <c r="Q7" s="463"/>
    </row>
    <row r="8" spans="1:23" ht="42.75" x14ac:dyDescent="0.2">
      <c r="A8" s="562"/>
      <c r="B8" s="563"/>
      <c r="C8" s="259" t="s">
        <v>103</v>
      </c>
      <c r="D8" s="259" t="s">
        <v>102</v>
      </c>
      <c r="E8" s="259" t="s">
        <v>103</v>
      </c>
      <c r="F8" s="259" t="s">
        <v>102</v>
      </c>
      <c r="G8" s="259" t="s">
        <v>103</v>
      </c>
      <c r="H8" s="259" t="s">
        <v>102</v>
      </c>
      <c r="I8" s="259" t="s">
        <v>103</v>
      </c>
      <c r="J8" s="259" t="s">
        <v>102</v>
      </c>
      <c r="K8" s="259" t="s">
        <v>103</v>
      </c>
      <c r="L8" s="259" t="s">
        <v>102</v>
      </c>
      <c r="M8" s="259" t="s">
        <v>103</v>
      </c>
      <c r="N8" s="260" t="s">
        <v>102</v>
      </c>
      <c r="O8" s="252" t="s">
        <v>22</v>
      </c>
      <c r="Q8" s="463"/>
    </row>
    <row r="9" spans="1:23" ht="45" hidden="1" x14ac:dyDescent="0.2">
      <c r="A9" s="261" t="s">
        <v>101</v>
      </c>
      <c r="B9" s="262" t="s">
        <v>100</v>
      </c>
      <c r="C9" s="263"/>
      <c r="D9" s="263"/>
      <c r="E9" s="263"/>
      <c r="F9" s="263"/>
      <c r="G9" s="263"/>
      <c r="H9" s="263"/>
      <c r="I9" s="263"/>
      <c r="J9" s="263"/>
      <c r="K9" s="263"/>
      <c r="L9" s="263"/>
      <c r="M9" s="263"/>
      <c r="N9" s="264"/>
      <c r="O9" s="252" t="s">
        <v>22</v>
      </c>
      <c r="Q9" s="463"/>
    </row>
    <row r="10" spans="1:23" ht="28.5" hidden="1" x14ac:dyDescent="0.2">
      <c r="A10" s="265">
        <v>1.1000000000000001</v>
      </c>
      <c r="B10" s="266" t="s">
        <v>99</v>
      </c>
      <c r="C10" s="267">
        <v>0</v>
      </c>
      <c r="D10" s="268">
        <v>0</v>
      </c>
      <c r="E10" s="267">
        <v>0</v>
      </c>
      <c r="F10" s="267">
        <v>0</v>
      </c>
      <c r="G10" s="267">
        <v>0</v>
      </c>
      <c r="H10" s="267">
        <v>0</v>
      </c>
      <c r="I10" s="267">
        <v>0</v>
      </c>
      <c r="J10" s="267">
        <v>0</v>
      </c>
      <c r="K10" s="267">
        <v>0</v>
      </c>
      <c r="L10" s="267">
        <v>0</v>
      </c>
      <c r="M10" s="267">
        <f>G10+I10+K10</f>
        <v>0</v>
      </c>
      <c r="N10" s="269">
        <f t="shared" ref="N10:N12" si="0">H10+J10+L10</f>
        <v>0</v>
      </c>
      <c r="O10" s="252" t="s">
        <v>22</v>
      </c>
      <c r="Q10" s="463"/>
    </row>
    <row r="11" spans="1:23" hidden="1" x14ac:dyDescent="0.2">
      <c r="A11" s="265">
        <v>1.2</v>
      </c>
      <c r="B11" s="270" t="s">
        <v>98</v>
      </c>
      <c r="C11" s="267">
        <v>0</v>
      </c>
      <c r="D11" s="267">
        <v>0</v>
      </c>
      <c r="E11" s="267">
        <v>0</v>
      </c>
      <c r="F11" s="267">
        <v>0</v>
      </c>
      <c r="G11" s="267">
        <v>0</v>
      </c>
      <c r="H11" s="267">
        <v>0</v>
      </c>
      <c r="I11" s="267">
        <v>0</v>
      </c>
      <c r="J11" s="267">
        <v>0</v>
      </c>
      <c r="K11" s="267">
        <v>0</v>
      </c>
      <c r="L11" s="267">
        <v>0</v>
      </c>
      <c r="M11" s="267">
        <f t="shared" ref="M11:M12" si="1">G11+I11+K11</f>
        <v>0</v>
      </c>
      <c r="N11" s="269">
        <f t="shared" si="0"/>
        <v>0</v>
      </c>
      <c r="O11" s="252" t="s">
        <v>22</v>
      </c>
      <c r="Q11" s="463"/>
    </row>
    <row r="12" spans="1:23" hidden="1" x14ac:dyDescent="0.2">
      <c r="A12" s="265">
        <v>1.3</v>
      </c>
      <c r="B12" s="270" t="s">
        <v>97</v>
      </c>
      <c r="C12" s="267">
        <v>0</v>
      </c>
      <c r="D12" s="267">
        <v>0</v>
      </c>
      <c r="E12" s="267">
        <v>0</v>
      </c>
      <c r="F12" s="267">
        <v>0</v>
      </c>
      <c r="G12" s="267">
        <v>0</v>
      </c>
      <c r="H12" s="267">
        <v>0</v>
      </c>
      <c r="I12" s="267">
        <v>0</v>
      </c>
      <c r="J12" s="267">
        <v>0</v>
      </c>
      <c r="K12" s="267">
        <v>0</v>
      </c>
      <c r="L12" s="267">
        <v>0</v>
      </c>
      <c r="M12" s="267">
        <f t="shared" si="1"/>
        <v>0</v>
      </c>
      <c r="N12" s="269">
        <f t="shared" si="0"/>
        <v>0</v>
      </c>
      <c r="O12" s="252" t="s">
        <v>22</v>
      </c>
      <c r="Q12" s="463"/>
    </row>
    <row r="13" spans="1:23" ht="15" hidden="1" x14ac:dyDescent="0.25">
      <c r="A13" s="271"/>
      <c r="B13" s="272" t="s">
        <v>96</v>
      </c>
      <c r="C13" s="273">
        <f>SUM(C10:C12)</f>
        <v>0</v>
      </c>
      <c r="D13" s="273">
        <f t="shared" ref="D13:N13" si="2">SUM(D10:D12)</f>
        <v>0</v>
      </c>
      <c r="E13" s="273">
        <f t="shared" si="2"/>
        <v>0</v>
      </c>
      <c r="F13" s="273">
        <f t="shared" si="2"/>
        <v>0</v>
      </c>
      <c r="G13" s="273">
        <f t="shared" si="2"/>
        <v>0</v>
      </c>
      <c r="H13" s="273">
        <f t="shared" si="2"/>
        <v>0</v>
      </c>
      <c r="I13" s="273">
        <f t="shared" si="2"/>
        <v>0</v>
      </c>
      <c r="J13" s="273">
        <f t="shared" si="2"/>
        <v>0</v>
      </c>
      <c r="K13" s="273">
        <f t="shared" si="2"/>
        <v>0</v>
      </c>
      <c r="L13" s="273">
        <f t="shared" si="2"/>
        <v>0</v>
      </c>
      <c r="M13" s="273">
        <f t="shared" si="2"/>
        <v>0</v>
      </c>
      <c r="N13" s="274">
        <f t="shared" si="2"/>
        <v>0</v>
      </c>
      <c r="O13" s="252" t="s">
        <v>22</v>
      </c>
      <c r="Q13" s="463"/>
    </row>
    <row r="14" spans="1:23" ht="30" hidden="1" x14ac:dyDescent="0.2">
      <c r="A14" s="261" t="s">
        <v>95</v>
      </c>
      <c r="B14" s="262" t="s">
        <v>94</v>
      </c>
      <c r="C14" s="263"/>
      <c r="D14" s="263"/>
      <c r="E14" s="263"/>
      <c r="F14" s="263"/>
      <c r="G14" s="263"/>
      <c r="H14" s="263"/>
      <c r="I14" s="263"/>
      <c r="J14" s="263"/>
      <c r="K14" s="263"/>
      <c r="L14" s="263"/>
      <c r="M14" s="263"/>
      <c r="N14" s="264"/>
      <c r="O14" s="252" t="s">
        <v>22</v>
      </c>
      <c r="Q14" s="463"/>
    </row>
    <row r="15" spans="1:23" hidden="1" x14ac:dyDescent="0.2">
      <c r="A15" s="265">
        <v>2.1</v>
      </c>
      <c r="B15" s="266" t="s">
        <v>93</v>
      </c>
      <c r="C15" s="267">
        <v>0</v>
      </c>
      <c r="D15" s="267">
        <v>0</v>
      </c>
      <c r="E15" s="267">
        <v>0</v>
      </c>
      <c r="F15" s="267">
        <v>0</v>
      </c>
      <c r="G15" s="267">
        <v>0</v>
      </c>
      <c r="H15" s="267">
        <v>0</v>
      </c>
      <c r="I15" s="267">
        <v>0</v>
      </c>
      <c r="J15" s="267">
        <v>0</v>
      </c>
      <c r="K15" s="267">
        <v>0</v>
      </c>
      <c r="L15" s="267">
        <v>0</v>
      </c>
      <c r="M15" s="267">
        <f>G15+I15+K15</f>
        <v>0</v>
      </c>
      <c r="N15" s="269">
        <f t="shared" ref="N15:N20" si="3">H15+J15+L15</f>
        <v>0</v>
      </c>
      <c r="O15" s="252" t="s">
        <v>22</v>
      </c>
      <c r="Q15" s="463"/>
    </row>
    <row r="16" spans="1:23" ht="28.5" hidden="1" x14ac:dyDescent="0.2">
      <c r="A16" s="265">
        <v>2.2000000000000002</v>
      </c>
      <c r="B16" s="266" t="s">
        <v>92</v>
      </c>
      <c r="C16" s="267">
        <v>0</v>
      </c>
      <c r="D16" s="267">
        <v>0</v>
      </c>
      <c r="E16" s="267">
        <v>0</v>
      </c>
      <c r="F16" s="267">
        <v>0</v>
      </c>
      <c r="G16" s="267">
        <v>0</v>
      </c>
      <c r="H16" s="267">
        <v>0</v>
      </c>
      <c r="I16" s="267">
        <v>0</v>
      </c>
      <c r="J16" s="267">
        <v>0</v>
      </c>
      <c r="K16" s="267">
        <v>0</v>
      </c>
      <c r="L16" s="267">
        <v>0</v>
      </c>
      <c r="M16" s="267">
        <f t="shared" ref="M16:M20" si="4">G16+I16+K16</f>
        <v>0</v>
      </c>
      <c r="N16" s="269">
        <f t="shared" si="3"/>
        <v>0</v>
      </c>
      <c r="O16" s="252" t="s">
        <v>22</v>
      </c>
      <c r="Q16" s="463"/>
    </row>
    <row r="17" spans="1:17" ht="28.5" hidden="1" x14ac:dyDescent="0.2">
      <c r="A17" s="265">
        <v>2.2999999999999998</v>
      </c>
      <c r="B17" s="266" t="s">
        <v>91</v>
      </c>
      <c r="C17" s="267">
        <v>0</v>
      </c>
      <c r="D17" s="267">
        <v>0</v>
      </c>
      <c r="E17" s="267">
        <v>0</v>
      </c>
      <c r="F17" s="267">
        <v>0</v>
      </c>
      <c r="G17" s="267">
        <v>0</v>
      </c>
      <c r="H17" s="267">
        <v>0</v>
      </c>
      <c r="I17" s="267">
        <v>0</v>
      </c>
      <c r="J17" s="267">
        <v>0</v>
      </c>
      <c r="K17" s="267">
        <v>0</v>
      </c>
      <c r="L17" s="267">
        <v>0</v>
      </c>
      <c r="M17" s="267">
        <f t="shared" si="4"/>
        <v>0</v>
      </c>
      <c r="N17" s="269">
        <f t="shared" si="3"/>
        <v>0</v>
      </c>
      <c r="O17" s="252" t="s">
        <v>22</v>
      </c>
      <c r="Q17" s="463"/>
    </row>
    <row r="18" spans="1:17" ht="28.5" hidden="1" x14ac:dyDescent="0.2">
      <c r="A18" s="265">
        <v>2.4</v>
      </c>
      <c r="B18" s="266" t="s">
        <v>90</v>
      </c>
      <c r="C18" s="267">
        <v>0</v>
      </c>
      <c r="D18" s="267">
        <v>0</v>
      </c>
      <c r="E18" s="267">
        <v>0</v>
      </c>
      <c r="F18" s="267">
        <v>0</v>
      </c>
      <c r="G18" s="267">
        <v>0</v>
      </c>
      <c r="H18" s="267">
        <v>0</v>
      </c>
      <c r="I18" s="267">
        <v>0</v>
      </c>
      <c r="J18" s="267">
        <v>0</v>
      </c>
      <c r="K18" s="267">
        <v>0</v>
      </c>
      <c r="L18" s="267">
        <v>0</v>
      </c>
      <c r="M18" s="267">
        <f t="shared" si="4"/>
        <v>0</v>
      </c>
      <c r="N18" s="269">
        <f t="shared" si="3"/>
        <v>0</v>
      </c>
      <c r="O18" s="252" t="s">
        <v>22</v>
      </c>
      <c r="Q18" s="463"/>
    </row>
    <row r="19" spans="1:17" hidden="1" x14ac:dyDescent="0.2">
      <c r="A19" s="265">
        <v>2.5</v>
      </c>
      <c r="B19" s="270" t="s">
        <v>89</v>
      </c>
      <c r="C19" s="267">
        <v>0</v>
      </c>
      <c r="D19" s="267">
        <v>0</v>
      </c>
      <c r="E19" s="267">
        <v>0</v>
      </c>
      <c r="F19" s="267">
        <v>0</v>
      </c>
      <c r="G19" s="267">
        <v>0</v>
      </c>
      <c r="H19" s="267">
        <v>0</v>
      </c>
      <c r="I19" s="267">
        <v>0</v>
      </c>
      <c r="J19" s="267">
        <v>0</v>
      </c>
      <c r="K19" s="267">
        <v>0</v>
      </c>
      <c r="L19" s="267">
        <v>0</v>
      </c>
      <c r="M19" s="267">
        <f t="shared" si="4"/>
        <v>0</v>
      </c>
      <c r="N19" s="269">
        <f t="shared" si="3"/>
        <v>0</v>
      </c>
      <c r="O19" s="252" t="s">
        <v>22</v>
      </c>
      <c r="Q19" s="463"/>
    </row>
    <row r="20" spans="1:17" ht="28.5" hidden="1" x14ac:dyDescent="0.2">
      <c r="A20" s="265">
        <v>2.6</v>
      </c>
      <c r="B20" s="266" t="s">
        <v>88</v>
      </c>
      <c r="C20" s="267">
        <v>0</v>
      </c>
      <c r="D20" s="267">
        <v>0</v>
      </c>
      <c r="E20" s="267">
        <v>0</v>
      </c>
      <c r="F20" s="267">
        <v>0</v>
      </c>
      <c r="G20" s="267">
        <v>0</v>
      </c>
      <c r="H20" s="267">
        <v>0</v>
      </c>
      <c r="I20" s="267">
        <v>0</v>
      </c>
      <c r="J20" s="267">
        <v>0</v>
      </c>
      <c r="K20" s="267">
        <v>0</v>
      </c>
      <c r="L20" s="267">
        <v>0</v>
      </c>
      <c r="M20" s="267">
        <f t="shared" si="4"/>
        <v>0</v>
      </c>
      <c r="N20" s="269">
        <f t="shared" si="3"/>
        <v>0</v>
      </c>
      <c r="O20" s="252" t="s">
        <v>22</v>
      </c>
      <c r="Q20" s="463"/>
    </row>
    <row r="21" spans="1:17" ht="15" hidden="1" x14ac:dyDescent="0.25">
      <c r="A21" s="271"/>
      <c r="B21" s="272" t="s">
        <v>87</v>
      </c>
      <c r="C21" s="273">
        <f t="shared" ref="C21:M21" si="5">SUM(C15:C20)</f>
        <v>0</v>
      </c>
      <c r="D21" s="273">
        <f t="shared" si="5"/>
        <v>0</v>
      </c>
      <c r="E21" s="273">
        <f t="shared" si="5"/>
        <v>0</v>
      </c>
      <c r="F21" s="273">
        <f t="shared" si="5"/>
        <v>0</v>
      </c>
      <c r="G21" s="273">
        <f t="shared" si="5"/>
        <v>0</v>
      </c>
      <c r="H21" s="273">
        <f t="shared" si="5"/>
        <v>0</v>
      </c>
      <c r="I21" s="273">
        <f t="shared" si="5"/>
        <v>0</v>
      </c>
      <c r="J21" s="273">
        <f t="shared" si="5"/>
        <v>0</v>
      </c>
      <c r="K21" s="273">
        <f t="shared" si="5"/>
        <v>0</v>
      </c>
      <c r="L21" s="273">
        <f t="shared" si="5"/>
        <v>0</v>
      </c>
      <c r="M21" s="273">
        <f t="shared" si="5"/>
        <v>0</v>
      </c>
      <c r="N21" s="274">
        <f>SUM(N15:N20)</f>
        <v>0</v>
      </c>
      <c r="O21" s="252" t="s">
        <v>22</v>
      </c>
      <c r="Q21" s="463"/>
    </row>
    <row r="22" spans="1:17" ht="45" x14ac:dyDescent="0.2">
      <c r="A22" s="261" t="s">
        <v>86</v>
      </c>
      <c r="B22" s="262" t="s">
        <v>85</v>
      </c>
      <c r="C22" s="263"/>
      <c r="D22" s="263"/>
      <c r="E22" s="263"/>
      <c r="F22" s="263"/>
      <c r="G22" s="263"/>
      <c r="H22" s="263"/>
      <c r="I22" s="263"/>
      <c r="J22" s="263"/>
      <c r="K22" s="263"/>
      <c r="L22" s="263"/>
      <c r="M22" s="263"/>
      <c r="N22" s="264"/>
      <c r="O22" s="252" t="s">
        <v>22</v>
      </c>
      <c r="Q22" s="463"/>
    </row>
    <row r="23" spans="1:17" ht="42.75" hidden="1" x14ac:dyDescent="0.2">
      <c r="A23" s="265">
        <v>3.1</v>
      </c>
      <c r="B23" s="266" t="s">
        <v>84</v>
      </c>
      <c r="C23" s="267">
        <v>0</v>
      </c>
      <c r="D23" s="267">
        <v>0</v>
      </c>
      <c r="E23" s="267">
        <v>0</v>
      </c>
      <c r="F23" s="267">
        <v>0</v>
      </c>
      <c r="G23" s="267">
        <v>0</v>
      </c>
      <c r="H23" s="267">
        <v>0</v>
      </c>
      <c r="I23" s="267">
        <v>0</v>
      </c>
      <c r="J23" s="267">
        <v>0</v>
      </c>
      <c r="K23" s="267">
        <v>0</v>
      </c>
      <c r="L23" s="267">
        <v>0</v>
      </c>
      <c r="M23" s="267">
        <f t="shared" ref="M23:N26" si="6">G23+I23+K23</f>
        <v>0</v>
      </c>
      <c r="N23" s="269">
        <f t="shared" si="6"/>
        <v>0</v>
      </c>
      <c r="O23" s="252" t="s">
        <v>22</v>
      </c>
      <c r="Q23" s="463"/>
    </row>
    <row r="24" spans="1:17" ht="57" hidden="1" x14ac:dyDescent="0.2">
      <c r="A24" s="265">
        <v>3.2</v>
      </c>
      <c r="B24" s="266" t="s">
        <v>83</v>
      </c>
      <c r="C24" s="267">
        <v>0</v>
      </c>
      <c r="D24" s="267">
        <v>0</v>
      </c>
      <c r="E24" s="267">
        <v>0</v>
      </c>
      <c r="F24" s="267">
        <v>0</v>
      </c>
      <c r="G24" s="267">
        <v>0</v>
      </c>
      <c r="H24" s="267">
        <v>0</v>
      </c>
      <c r="I24" s="267">
        <v>0</v>
      </c>
      <c r="J24" s="267">
        <v>0</v>
      </c>
      <c r="K24" s="267">
        <v>0</v>
      </c>
      <c r="L24" s="267">
        <v>0</v>
      </c>
      <c r="M24" s="267">
        <f t="shared" si="6"/>
        <v>0</v>
      </c>
      <c r="N24" s="269">
        <f t="shared" si="6"/>
        <v>0</v>
      </c>
      <c r="O24" s="252" t="s">
        <v>22</v>
      </c>
      <c r="Q24" s="463"/>
    </row>
    <row r="25" spans="1:17" ht="42.75" x14ac:dyDescent="0.2">
      <c r="A25" s="265">
        <v>3.3</v>
      </c>
      <c r="B25" s="266" t="s">
        <v>224</v>
      </c>
      <c r="C25" s="267">
        <v>109</v>
      </c>
      <c r="D25" s="267">
        <v>30656</v>
      </c>
      <c r="E25" s="267">
        <v>109</v>
      </c>
      <c r="F25" s="267">
        <v>90000</v>
      </c>
      <c r="G25" s="267">
        <v>109</v>
      </c>
      <c r="H25" s="267">
        <v>90250</v>
      </c>
      <c r="I25" s="267">
        <v>0</v>
      </c>
      <c r="J25" s="374">
        <v>0</v>
      </c>
      <c r="K25" s="267">
        <v>0</v>
      </c>
      <c r="L25" s="267">
        <v>-250</v>
      </c>
      <c r="M25" s="267">
        <f>SUM(G25+I25+K25)</f>
        <v>109</v>
      </c>
      <c r="N25" s="269">
        <f>H25+L25</f>
        <v>90000</v>
      </c>
      <c r="O25" s="252" t="s">
        <v>22</v>
      </c>
      <c r="Q25" s="463"/>
    </row>
    <row r="26" spans="1:17" ht="28.5" hidden="1" x14ac:dyDescent="0.2">
      <c r="A26" s="265">
        <v>3.4</v>
      </c>
      <c r="B26" s="266" t="s">
        <v>82</v>
      </c>
      <c r="C26" s="267">
        <v>0</v>
      </c>
      <c r="D26" s="267">
        <v>0</v>
      </c>
      <c r="E26" s="267">
        <v>0</v>
      </c>
      <c r="F26" s="267">
        <v>0</v>
      </c>
      <c r="G26" s="267">
        <v>0</v>
      </c>
      <c r="H26" s="267">
        <v>0</v>
      </c>
      <c r="I26" s="267">
        <v>0</v>
      </c>
      <c r="J26" s="374">
        <v>0</v>
      </c>
      <c r="K26" s="267">
        <v>0</v>
      </c>
      <c r="L26" s="267">
        <v>0</v>
      </c>
      <c r="M26" s="267">
        <f t="shared" si="6"/>
        <v>0</v>
      </c>
      <c r="N26" s="269">
        <f t="shared" si="6"/>
        <v>0</v>
      </c>
      <c r="O26" s="252" t="s">
        <v>22</v>
      </c>
      <c r="Q26" s="463"/>
    </row>
    <row r="27" spans="1:17" ht="15" x14ac:dyDescent="0.25">
      <c r="A27" s="271"/>
      <c r="B27" s="275" t="s">
        <v>55</v>
      </c>
      <c r="C27" s="273">
        <f>SUM(C23:C26)</f>
        <v>109</v>
      </c>
      <c r="D27" s="273">
        <f t="shared" ref="D27:N27" si="7">SUM(D23:D26)</f>
        <v>30656</v>
      </c>
      <c r="E27" s="273">
        <f t="shared" si="7"/>
        <v>109</v>
      </c>
      <c r="F27" s="273">
        <f t="shared" si="7"/>
        <v>90000</v>
      </c>
      <c r="G27" s="273">
        <f t="shared" si="7"/>
        <v>109</v>
      </c>
      <c r="H27" s="273">
        <f t="shared" si="7"/>
        <v>90250</v>
      </c>
      <c r="I27" s="273">
        <f t="shared" si="7"/>
        <v>0</v>
      </c>
      <c r="J27" s="375">
        <f>SUM(J25)</f>
        <v>0</v>
      </c>
      <c r="K27" s="273">
        <f t="shared" si="7"/>
        <v>0</v>
      </c>
      <c r="L27" s="273">
        <f t="shared" si="7"/>
        <v>-250</v>
      </c>
      <c r="M27" s="273">
        <f t="shared" si="7"/>
        <v>109</v>
      </c>
      <c r="N27" s="274">
        <f t="shared" si="7"/>
        <v>90000</v>
      </c>
      <c r="O27" s="252" t="s">
        <v>22</v>
      </c>
      <c r="Q27" s="463"/>
    </row>
    <row r="28" spans="1:17" ht="15.75" thickBot="1" x14ac:dyDescent="0.3">
      <c r="A28" s="276"/>
      <c r="B28" s="277" t="s">
        <v>21</v>
      </c>
      <c r="C28" s="278">
        <f>C27+C21+C13</f>
        <v>109</v>
      </c>
      <c r="D28" s="354">
        <f t="shared" ref="D28:N28" si="8">D27+D21+D13</f>
        <v>30656</v>
      </c>
      <c r="E28" s="278">
        <f t="shared" si="8"/>
        <v>109</v>
      </c>
      <c r="F28" s="354">
        <f t="shared" si="8"/>
        <v>90000</v>
      </c>
      <c r="G28" s="278">
        <f t="shared" si="8"/>
        <v>109</v>
      </c>
      <c r="H28" s="354">
        <f t="shared" si="8"/>
        <v>90250</v>
      </c>
      <c r="I28" s="278">
        <f t="shared" si="8"/>
        <v>0</v>
      </c>
      <c r="J28" s="376">
        <f>SUM(J27)</f>
        <v>0</v>
      </c>
      <c r="K28" s="278">
        <f t="shared" si="8"/>
        <v>0</v>
      </c>
      <c r="L28" s="354">
        <f t="shared" si="8"/>
        <v>-250</v>
      </c>
      <c r="M28" s="278">
        <f t="shared" si="8"/>
        <v>109</v>
      </c>
      <c r="N28" s="355">
        <f t="shared" si="8"/>
        <v>90000</v>
      </c>
      <c r="O28" s="252" t="s">
        <v>22</v>
      </c>
      <c r="Q28" s="464"/>
    </row>
    <row r="29" spans="1:17" x14ac:dyDescent="0.2">
      <c r="O29" s="252" t="s">
        <v>22</v>
      </c>
      <c r="Q29" s="463"/>
    </row>
    <row r="30" spans="1:17" x14ac:dyDescent="0.2">
      <c r="O30" s="252" t="s">
        <v>6</v>
      </c>
      <c r="Q30" s="463"/>
    </row>
    <row r="31" spans="1:17" x14ac:dyDescent="0.2">
      <c r="Q31" s="463"/>
    </row>
    <row r="32" spans="1:17" x14ac:dyDescent="0.2">
      <c r="A32" s="558"/>
      <c r="B32" s="559"/>
      <c r="C32" s="559"/>
      <c r="Q32" s="463"/>
    </row>
    <row r="33" spans="1:3" x14ac:dyDescent="0.2">
      <c r="A33" s="559"/>
      <c r="B33" s="559"/>
      <c r="C33" s="559"/>
    </row>
    <row r="34" spans="1:3" x14ac:dyDescent="0.2">
      <c r="A34" s="559"/>
      <c r="B34" s="559"/>
      <c r="C34" s="559"/>
    </row>
  </sheetData>
  <mergeCells count="14">
    <mergeCell ref="M7:N7"/>
    <mergeCell ref="A32:C34"/>
    <mergeCell ref="A7:B8"/>
    <mergeCell ref="C7:D7"/>
    <mergeCell ref="E7:F7"/>
    <mergeCell ref="G7:H7"/>
    <mergeCell ref="I7:J7"/>
    <mergeCell ref="K7:L7"/>
    <mergeCell ref="A6:N6"/>
    <mergeCell ref="A1:N1"/>
    <mergeCell ref="A2:N2"/>
    <mergeCell ref="A3:N3"/>
    <mergeCell ref="A4:N4"/>
    <mergeCell ref="A5:N5"/>
  </mergeCells>
  <printOptions horizontalCentered="1"/>
  <pageMargins left="0.7" right="0.7" top="0.75" bottom="0.75" header="0.3" footer="0.3"/>
  <pageSetup scale="65"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zoomScaleNormal="100" zoomScaleSheetLayoutView="100" workbookViewId="0">
      <selection activeCell="H15" sqref="H15"/>
    </sheetView>
  </sheetViews>
  <sheetFormatPr defaultRowHeight="14.25" x14ac:dyDescent="0.2"/>
  <cols>
    <col min="1" max="1" width="2.88671875" style="98" customWidth="1"/>
    <col min="2" max="2" width="55.33203125" style="98" customWidth="1"/>
    <col min="3" max="4" width="11.44140625" style="98" customWidth="1"/>
    <col min="5" max="6" width="6.77734375" style="98" customWidth="1"/>
    <col min="7" max="7" width="9.88671875" style="98" customWidth="1"/>
    <col min="8" max="8" width="10.88671875" style="125" bestFit="1" customWidth="1"/>
    <col min="9" max="9" width="3.5546875" style="98" customWidth="1"/>
    <col min="10" max="10" width="95.5546875" style="107" customWidth="1"/>
    <col min="11" max="12" width="6.44140625" style="98" customWidth="1"/>
    <col min="13" max="13" width="9.88671875" style="98" customWidth="1"/>
    <col min="14" max="15" width="6.44140625" style="98" customWidth="1"/>
    <col min="16" max="16" width="9.88671875" style="98" customWidth="1"/>
    <col min="17" max="16384" width="8.88671875" style="98"/>
  </cols>
  <sheetData>
    <row r="1" spans="1:16" ht="18" x14ac:dyDescent="0.25">
      <c r="A1" s="564" t="s">
        <v>131</v>
      </c>
      <c r="B1" s="564"/>
      <c r="C1" s="564"/>
      <c r="D1" s="564"/>
      <c r="E1" s="564"/>
      <c r="F1" s="564"/>
      <c r="G1" s="564"/>
      <c r="H1" s="96" t="s">
        <v>22</v>
      </c>
      <c r="I1" s="97"/>
      <c r="J1" s="172"/>
      <c r="K1" s="97"/>
      <c r="L1" s="97"/>
      <c r="M1" s="97"/>
      <c r="N1" s="97"/>
      <c r="O1" s="97"/>
      <c r="P1" s="97"/>
    </row>
    <row r="2" spans="1:16" ht="15" x14ac:dyDescent="0.2">
      <c r="A2" s="565" t="s">
        <v>1</v>
      </c>
      <c r="B2" s="565"/>
      <c r="C2" s="565"/>
      <c r="D2" s="565"/>
      <c r="E2" s="565"/>
      <c r="F2" s="565"/>
      <c r="G2" s="565"/>
      <c r="H2" s="96" t="s">
        <v>22</v>
      </c>
      <c r="I2" s="99"/>
      <c r="J2" s="173"/>
      <c r="K2" s="99"/>
      <c r="L2" s="99"/>
      <c r="M2" s="99"/>
      <c r="N2" s="99"/>
      <c r="O2" s="99"/>
      <c r="P2" s="99"/>
    </row>
    <row r="3" spans="1:16" x14ac:dyDescent="0.2">
      <c r="A3" s="566" t="s">
        <v>0</v>
      </c>
      <c r="B3" s="566"/>
      <c r="C3" s="566"/>
      <c r="D3" s="566"/>
      <c r="E3" s="566"/>
      <c r="F3" s="566"/>
      <c r="G3" s="566"/>
      <c r="H3" s="96" t="s">
        <v>22</v>
      </c>
      <c r="I3" s="100"/>
      <c r="J3" s="173"/>
      <c r="K3" s="100"/>
      <c r="L3" s="100"/>
      <c r="M3" s="100"/>
      <c r="N3" s="100"/>
      <c r="O3" s="100"/>
      <c r="P3" s="100"/>
    </row>
    <row r="4" spans="1:16" ht="15" thickBot="1" x14ac:dyDescent="0.25">
      <c r="A4" s="567" t="s">
        <v>13</v>
      </c>
      <c r="B4" s="567"/>
      <c r="C4" s="567"/>
      <c r="D4" s="567"/>
      <c r="E4" s="567"/>
      <c r="F4" s="567"/>
      <c r="G4" s="567"/>
      <c r="H4" s="96" t="s">
        <v>22</v>
      </c>
      <c r="I4" s="101"/>
      <c r="J4" s="173"/>
      <c r="K4" s="101"/>
      <c r="L4" s="101"/>
      <c r="M4" s="101"/>
      <c r="N4" s="101"/>
      <c r="O4" s="101"/>
      <c r="P4" s="101"/>
    </row>
    <row r="5" spans="1:16" s="106" customFormat="1" ht="29.25" customHeight="1" thickBot="1" x14ac:dyDescent="0.25">
      <c r="A5" s="102"/>
      <c r="B5" s="102"/>
      <c r="C5" s="102"/>
      <c r="D5" s="102"/>
      <c r="E5" s="103" t="s">
        <v>71</v>
      </c>
      <c r="F5" s="104" t="s">
        <v>70</v>
      </c>
      <c r="G5" s="105" t="s">
        <v>17</v>
      </c>
      <c r="H5" s="96" t="s">
        <v>22</v>
      </c>
      <c r="J5" s="174"/>
    </row>
    <row r="6" spans="1:16" s="106" customFormat="1" ht="12.75" x14ac:dyDescent="0.2">
      <c r="A6" s="113"/>
      <c r="B6" s="574" t="s">
        <v>58</v>
      </c>
      <c r="C6" s="574"/>
      <c r="D6" s="574"/>
      <c r="E6" s="114"/>
      <c r="F6" s="114"/>
      <c r="G6" s="115"/>
      <c r="H6" s="96" t="s">
        <v>22</v>
      </c>
      <c r="J6" s="175"/>
    </row>
    <row r="7" spans="1:16" s="106" customFormat="1" ht="12.75" customHeight="1" x14ac:dyDescent="0.2">
      <c r="A7" s="116"/>
      <c r="B7" s="575" t="s">
        <v>225</v>
      </c>
      <c r="C7" s="576"/>
      <c r="D7" s="577"/>
      <c r="E7" s="117"/>
      <c r="F7" s="117"/>
      <c r="G7" s="118"/>
      <c r="H7" s="96" t="s">
        <v>22</v>
      </c>
      <c r="J7" s="175"/>
    </row>
    <row r="8" spans="1:16" s="106" customFormat="1" ht="34.5" customHeight="1" x14ac:dyDescent="0.2">
      <c r="A8" s="116"/>
      <c r="B8" s="578"/>
      <c r="C8" s="578"/>
      <c r="D8" s="579"/>
      <c r="E8" s="117">
        <v>0</v>
      </c>
      <c r="F8" s="117">
        <v>0</v>
      </c>
      <c r="G8" s="118">
        <v>111</v>
      </c>
      <c r="H8" s="96" t="s">
        <v>22</v>
      </c>
      <c r="J8" s="175"/>
    </row>
    <row r="9" spans="1:16" s="106" customFormat="1" ht="16.5" customHeight="1" x14ac:dyDescent="0.2">
      <c r="A9" s="116"/>
      <c r="E9" s="117"/>
      <c r="F9" s="117"/>
      <c r="G9" s="118"/>
      <c r="H9" s="96" t="s">
        <v>22</v>
      </c>
      <c r="J9" s="175"/>
    </row>
    <row r="10" spans="1:16" s="106" customFormat="1" ht="34.5" customHeight="1" x14ac:dyDescent="0.2">
      <c r="A10" s="116"/>
      <c r="B10" s="575" t="s">
        <v>244</v>
      </c>
      <c r="C10" s="576"/>
      <c r="D10" s="577"/>
      <c r="E10" s="117"/>
      <c r="F10" s="117"/>
      <c r="G10" s="118"/>
      <c r="H10" s="96" t="s">
        <v>22</v>
      </c>
      <c r="J10" s="175"/>
    </row>
    <row r="11" spans="1:16" s="106" customFormat="1" ht="14.25" customHeight="1" x14ac:dyDescent="0.2">
      <c r="A11" s="116"/>
      <c r="B11" s="578"/>
      <c r="C11" s="578"/>
      <c r="D11" s="579"/>
      <c r="E11" s="117">
        <v>0</v>
      </c>
      <c r="F11" s="117">
        <v>0</v>
      </c>
      <c r="G11" s="118">
        <v>40</v>
      </c>
      <c r="H11" s="96" t="s">
        <v>22</v>
      </c>
      <c r="J11" s="175"/>
    </row>
    <row r="12" spans="1:16" s="106" customFormat="1" ht="14.25" customHeight="1" x14ac:dyDescent="0.2">
      <c r="A12" s="116"/>
      <c r="B12" s="365"/>
      <c r="C12" s="365"/>
      <c r="D12" s="366"/>
      <c r="E12" s="117"/>
      <c r="F12" s="117"/>
      <c r="G12" s="118"/>
      <c r="H12" s="96" t="s">
        <v>22</v>
      </c>
      <c r="J12" s="175"/>
    </row>
    <row r="13" spans="1:16" s="106" customFormat="1" ht="39" customHeight="1" x14ac:dyDescent="0.2">
      <c r="A13" s="116"/>
      <c r="B13" s="570" t="s">
        <v>204</v>
      </c>
      <c r="C13" s="571"/>
      <c r="D13" s="572"/>
      <c r="E13" s="194">
        <v>0</v>
      </c>
      <c r="F13" s="194">
        <v>0</v>
      </c>
      <c r="G13" s="195">
        <v>47</v>
      </c>
      <c r="H13" s="96" t="s">
        <v>22</v>
      </c>
      <c r="J13" s="175"/>
    </row>
    <row r="14" spans="1:16" x14ac:dyDescent="0.2">
      <c r="A14" s="124"/>
      <c r="B14" s="119"/>
      <c r="C14" s="120"/>
      <c r="D14" s="120"/>
      <c r="E14" s="122"/>
      <c r="F14" s="122"/>
      <c r="G14" s="123"/>
      <c r="H14" s="96" t="s">
        <v>22</v>
      </c>
      <c r="J14" s="175"/>
    </row>
    <row r="15" spans="1:16" s="106" customFormat="1" ht="77.25" customHeight="1" x14ac:dyDescent="0.2">
      <c r="A15" s="108"/>
      <c r="B15" s="570" t="s">
        <v>134</v>
      </c>
      <c r="C15" s="571"/>
      <c r="D15" s="572"/>
      <c r="E15" s="121">
        <v>0</v>
      </c>
      <c r="F15" s="121">
        <v>0</v>
      </c>
      <c r="G15" s="109">
        <v>52</v>
      </c>
      <c r="H15" s="96" t="s">
        <v>22</v>
      </c>
      <c r="J15" s="175"/>
    </row>
    <row r="16" spans="1:16" s="106" customFormat="1" ht="12.75" customHeight="1" x14ac:dyDescent="0.2">
      <c r="A16" s="315"/>
      <c r="B16" s="580" t="s">
        <v>132</v>
      </c>
      <c r="C16" s="580"/>
      <c r="D16" s="581"/>
      <c r="E16" s="111">
        <f>SUM(E8:E15)</f>
        <v>0</v>
      </c>
      <c r="F16" s="111">
        <f>SUM(F8:F15)</f>
        <v>0</v>
      </c>
      <c r="G16" s="316">
        <f>SUM(G8:G15)</f>
        <v>250</v>
      </c>
      <c r="H16" s="96" t="s">
        <v>22</v>
      </c>
      <c r="J16" s="175"/>
    </row>
    <row r="17" spans="1:10" s="106" customFormat="1" ht="13.5" customHeight="1" x14ac:dyDescent="0.2">
      <c r="A17" s="110"/>
      <c r="B17" s="573"/>
      <c r="C17" s="573"/>
      <c r="D17" s="573"/>
      <c r="E17" s="111"/>
      <c r="F17" s="111"/>
      <c r="G17" s="112"/>
      <c r="H17" s="96" t="s">
        <v>22</v>
      </c>
      <c r="J17" s="174"/>
    </row>
    <row r="18" spans="1:10" ht="15" thickBot="1" x14ac:dyDescent="0.25">
      <c r="A18" s="448"/>
      <c r="B18" s="568" t="s">
        <v>133</v>
      </c>
      <c r="C18" s="568"/>
      <c r="D18" s="569"/>
      <c r="E18" s="449">
        <f>SUM(E16)</f>
        <v>0</v>
      </c>
      <c r="F18" s="449">
        <f>SUM(F16)</f>
        <v>0</v>
      </c>
      <c r="G18" s="450">
        <f>SUM(G16)</f>
        <v>250</v>
      </c>
      <c r="H18" s="96" t="s">
        <v>6</v>
      </c>
      <c r="J18" s="174"/>
    </row>
    <row r="19" spans="1:10" x14ac:dyDescent="0.2">
      <c r="A19" s="126"/>
      <c r="B19" s="127"/>
      <c r="C19" s="127"/>
      <c r="D19" s="127"/>
      <c r="E19" s="128"/>
      <c r="F19" s="128"/>
      <c r="G19" s="128"/>
      <c r="H19" s="96"/>
      <c r="J19" s="174"/>
    </row>
    <row r="20" spans="1:10" x14ac:dyDescent="0.2">
      <c r="A20" s="126"/>
      <c r="B20" s="127"/>
      <c r="C20" s="127"/>
      <c r="D20" s="127"/>
      <c r="E20" s="128"/>
      <c r="F20" s="128"/>
      <c r="G20" s="128"/>
      <c r="H20" s="96"/>
      <c r="J20" s="174"/>
    </row>
    <row r="21" spans="1:10" x14ac:dyDescent="0.2">
      <c r="J21" s="175"/>
    </row>
    <row r="22" spans="1:10" x14ac:dyDescent="0.2">
      <c r="J22" s="175"/>
    </row>
    <row r="23" spans="1:10" x14ac:dyDescent="0.2">
      <c r="J23" s="175"/>
    </row>
    <row r="24" spans="1:10" x14ac:dyDescent="0.2">
      <c r="J24" s="175"/>
    </row>
    <row r="25" spans="1:10" x14ac:dyDescent="0.2">
      <c r="J25" s="175"/>
    </row>
    <row r="26" spans="1:10" x14ac:dyDescent="0.2">
      <c r="J26" s="175"/>
    </row>
    <row r="27" spans="1:10" x14ac:dyDescent="0.2">
      <c r="J27" s="175"/>
    </row>
    <row r="28" spans="1:10" x14ac:dyDescent="0.2">
      <c r="J28" s="175"/>
    </row>
    <row r="29" spans="1:10" x14ac:dyDescent="0.2">
      <c r="J29" s="175"/>
    </row>
    <row r="30" spans="1:10" x14ac:dyDescent="0.2">
      <c r="J30" s="175"/>
    </row>
    <row r="31" spans="1:10" x14ac:dyDescent="0.2">
      <c r="J31" s="175"/>
    </row>
    <row r="32" spans="1:10" x14ac:dyDescent="0.2">
      <c r="J32" s="175"/>
    </row>
  </sheetData>
  <mergeCells count="12">
    <mergeCell ref="A1:G1"/>
    <mergeCell ref="A2:G2"/>
    <mergeCell ref="A3:G3"/>
    <mergeCell ref="A4:G4"/>
    <mergeCell ref="B18:D18"/>
    <mergeCell ref="B15:D15"/>
    <mergeCell ref="B17:D17"/>
    <mergeCell ref="B6:D6"/>
    <mergeCell ref="B7:D8"/>
    <mergeCell ref="B13:D13"/>
    <mergeCell ref="B16:D16"/>
    <mergeCell ref="B10:D11"/>
  </mergeCells>
  <printOptions horizontalCentered="1"/>
  <pageMargins left="0.5" right="0.25" top="0.75" bottom="0.75" header="0.3" footer="0.3"/>
  <pageSetup scale="88" orientation="landscape" r:id="rId1"/>
  <headerFooter>
    <oddHeader>&amp;L&amp;"Arial,Bold"&amp;11E. Justification for Technical and Base Adjustments</oddHeader>
    <oddFooter>&amp;C&amp;"Arial,Bold"&amp;11Exhibit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view="pageBreakPreview" zoomScale="85" zoomScaleNormal="100" zoomScaleSheetLayoutView="85" workbookViewId="0">
      <selection activeCell="N5" sqref="N1:P1048576"/>
    </sheetView>
  </sheetViews>
  <sheetFormatPr defaultRowHeight="14.25" x14ac:dyDescent="0.2"/>
  <cols>
    <col min="1" max="1" width="28.88671875" style="284" customWidth="1"/>
    <col min="2" max="3" width="6.44140625" style="284" customWidth="1"/>
    <col min="4" max="4" width="9.88671875" style="284" customWidth="1"/>
    <col min="5" max="6" width="6.33203125" style="284" customWidth="1"/>
    <col min="7" max="7" width="9.88671875" style="284" customWidth="1"/>
    <col min="8" max="8" width="5.5546875" style="284" customWidth="1"/>
    <col min="9" max="9" width="6.77734375" style="284" customWidth="1"/>
    <col min="10" max="10" width="6.77734375" style="284" bestFit="1" customWidth="1"/>
    <col min="11" max="11" width="5.5546875" style="284" customWidth="1"/>
    <col min="12" max="12" width="6.77734375" style="284" customWidth="1"/>
    <col min="13" max="13" width="6.77734375" style="284" bestFit="1" customWidth="1"/>
    <col min="14" max="14" width="6.44140625" style="284" hidden="1" customWidth="1"/>
    <col min="15" max="15" width="7.109375" style="284" hidden="1" customWidth="1"/>
    <col min="16" max="16" width="7.6640625" style="284" hidden="1" customWidth="1"/>
    <col min="17" max="18" width="9.88671875" style="284" customWidth="1"/>
    <col min="19" max="20" width="6.44140625" style="284" customWidth="1"/>
    <col min="21" max="21" width="9.88671875" style="284" customWidth="1"/>
    <col min="22" max="22" width="10.88671875" style="314" bestFit="1" customWidth="1"/>
    <col min="23" max="23" width="3.5546875" style="284" customWidth="1"/>
    <col min="24" max="24" width="90.77734375" style="284" customWidth="1"/>
    <col min="25" max="26" width="6.44140625" style="284" customWidth="1"/>
    <col min="27" max="27" width="9.88671875" style="284" customWidth="1"/>
    <col min="28" max="29" width="6.44140625" style="284" customWidth="1"/>
    <col min="30" max="30" width="9.88671875" style="284" customWidth="1"/>
    <col min="31" max="16384" width="8.88671875" style="284"/>
  </cols>
  <sheetData>
    <row r="1" spans="1:30" ht="18" x14ac:dyDescent="0.25">
      <c r="A1" s="582" t="s">
        <v>182</v>
      </c>
      <c r="B1" s="582"/>
      <c r="C1" s="582"/>
      <c r="D1" s="582"/>
      <c r="E1" s="582"/>
      <c r="F1" s="582"/>
      <c r="G1" s="582"/>
      <c r="H1" s="582"/>
      <c r="I1" s="582"/>
      <c r="J1" s="582"/>
      <c r="K1" s="582"/>
      <c r="L1" s="582"/>
      <c r="M1" s="582"/>
      <c r="N1" s="582"/>
      <c r="O1" s="582"/>
      <c r="P1" s="582"/>
      <c r="Q1" s="582"/>
      <c r="R1" s="582"/>
      <c r="S1" s="582"/>
      <c r="T1" s="582"/>
      <c r="U1" s="582"/>
      <c r="V1" s="282" t="s">
        <v>22</v>
      </c>
      <c r="W1" s="520"/>
      <c r="X1" s="521"/>
      <c r="Y1" s="283"/>
      <c r="Z1" s="283"/>
      <c r="AA1" s="283"/>
      <c r="AB1" s="283"/>
      <c r="AC1" s="283"/>
      <c r="AD1" s="283"/>
    </row>
    <row r="2" spans="1:30" ht="15" x14ac:dyDescent="0.2">
      <c r="A2" s="583" t="s">
        <v>1</v>
      </c>
      <c r="B2" s="583"/>
      <c r="C2" s="583"/>
      <c r="D2" s="583"/>
      <c r="E2" s="583"/>
      <c r="F2" s="583"/>
      <c r="G2" s="583"/>
      <c r="H2" s="583"/>
      <c r="I2" s="583"/>
      <c r="J2" s="583"/>
      <c r="K2" s="583"/>
      <c r="L2" s="583"/>
      <c r="M2" s="583"/>
      <c r="N2" s="583"/>
      <c r="O2" s="583"/>
      <c r="P2" s="583"/>
      <c r="Q2" s="583"/>
      <c r="R2" s="583"/>
      <c r="S2" s="583"/>
      <c r="T2" s="583"/>
      <c r="U2" s="583"/>
      <c r="V2" s="282" t="s">
        <v>22</v>
      </c>
      <c r="W2" s="514"/>
      <c r="X2" s="515"/>
      <c r="Y2" s="285"/>
      <c r="Z2" s="285"/>
      <c r="AA2" s="285"/>
      <c r="AB2" s="285"/>
      <c r="AC2" s="285"/>
      <c r="AD2" s="285"/>
    </row>
    <row r="3" spans="1:30" x14ac:dyDescent="0.2">
      <c r="A3" s="584" t="s">
        <v>0</v>
      </c>
      <c r="B3" s="584"/>
      <c r="C3" s="584"/>
      <c r="D3" s="584"/>
      <c r="E3" s="584"/>
      <c r="F3" s="584"/>
      <c r="G3" s="584"/>
      <c r="H3" s="584"/>
      <c r="I3" s="584"/>
      <c r="J3" s="584"/>
      <c r="K3" s="584"/>
      <c r="L3" s="584"/>
      <c r="M3" s="584"/>
      <c r="N3" s="584"/>
      <c r="O3" s="584"/>
      <c r="P3" s="584"/>
      <c r="Q3" s="584"/>
      <c r="R3" s="584"/>
      <c r="S3" s="584"/>
      <c r="T3" s="584"/>
      <c r="U3" s="584"/>
      <c r="V3" s="282" t="s">
        <v>22</v>
      </c>
      <c r="W3" s="516"/>
      <c r="X3" s="515"/>
      <c r="Y3" s="286"/>
      <c r="Z3" s="286"/>
      <c r="AA3" s="286"/>
      <c r="AB3" s="286"/>
      <c r="AC3" s="286"/>
      <c r="AD3" s="286"/>
    </row>
    <row r="4" spans="1:30" x14ac:dyDescent="0.2">
      <c r="A4" s="585" t="s">
        <v>13</v>
      </c>
      <c r="B4" s="585"/>
      <c r="C4" s="585"/>
      <c r="D4" s="585"/>
      <c r="E4" s="585"/>
      <c r="F4" s="585"/>
      <c r="G4" s="585"/>
      <c r="H4" s="585"/>
      <c r="I4" s="585"/>
      <c r="J4" s="585"/>
      <c r="K4" s="585"/>
      <c r="L4" s="585"/>
      <c r="M4" s="585"/>
      <c r="N4" s="585"/>
      <c r="O4" s="585"/>
      <c r="P4" s="585"/>
      <c r="Q4" s="585"/>
      <c r="R4" s="585"/>
      <c r="S4" s="585"/>
      <c r="T4" s="585"/>
      <c r="U4" s="585"/>
      <c r="V4" s="282" t="s">
        <v>22</v>
      </c>
      <c r="W4" s="517"/>
      <c r="X4" s="515"/>
      <c r="Y4" s="287"/>
      <c r="Z4" s="287"/>
      <c r="AA4" s="287"/>
      <c r="AB4" s="287"/>
      <c r="AC4" s="287"/>
      <c r="AD4" s="287"/>
    </row>
    <row r="5" spans="1:30" ht="15" x14ac:dyDescent="0.25">
      <c r="A5" s="287"/>
      <c r="B5" s="287"/>
      <c r="C5" s="287"/>
      <c r="D5" s="287"/>
      <c r="E5" s="287"/>
      <c r="F5" s="287"/>
      <c r="G5" s="287"/>
      <c r="H5" s="287"/>
      <c r="I5" s="287"/>
      <c r="J5" s="287"/>
      <c r="K5" s="287"/>
      <c r="L5" s="287"/>
      <c r="M5" s="287"/>
      <c r="N5" s="287"/>
      <c r="O5" s="287"/>
      <c r="P5" s="287"/>
      <c r="Q5" s="287"/>
      <c r="R5" s="287"/>
      <c r="S5" s="287"/>
      <c r="T5" s="287"/>
      <c r="U5" s="287"/>
      <c r="V5" s="282" t="s">
        <v>22</v>
      </c>
      <c r="W5" s="517"/>
      <c r="X5" s="518"/>
      <c r="Y5" s="287"/>
      <c r="Z5" s="287"/>
      <c r="AA5" s="287"/>
      <c r="AB5" s="287"/>
      <c r="AC5" s="287"/>
      <c r="AD5" s="287"/>
    </row>
    <row r="6" spans="1:30" ht="15" thickBot="1" x14ac:dyDescent="0.25">
      <c r="A6" s="288"/>
      <c r="B6" s="288"/>
      <c r="C6" s="288"/>
      <c r="D6" s="288"/>
      <c r="E6" s="364"/>
      <c r="F6" s="364"/>
      <c r="G6" s="364"/>
      <c r="H6" s="288"/>
      <c r="I6" s="288"/>
      <c r="J6" s="288"/>
      <c r="K6" s="288"/>
      <c r="L6" s="288"/>
      <c r="M6" s="288"/>
      <c r="N6" s="288"/>
      <c r="O6" s="288"/>
      <c r="P6" s="288"/>
      <c r="Q6" s="288"/>
      <c r="R6" s="288"/>
      <c r="S6" s="288"/>
      <c r="T6" s="288"/>
      <c r="U6" s="288"/>
      <c r="V6" s="282" t="s">
        <v>22</v>
      </c>
      <c r="W6" s="517"/>
      <c r="X6" s="519"/>
      <c r="Y6" s="287"/>
      <c r="Z6" s="287"/>
      <c r="AA6" s="287"/>
      <c r="AB6" s="287"/>
      <c r="AC6" s="287"/>
      <c r="AD6" s="287"/>
    </row>
    <row r="7" spans="1:30" ht="54" customHeight="1" x14ac:dyDescent="0.25">
      <c r="A7" s="586" t="s">
        <v>81</v>
      </c>
      <c r="B7" s="588" t="s">
        <v>229</v>
      </c>
      <c r="C7" s="588"/>
      <c r="D7" s="588"/>
      <c r="E7" s="595" t="s">
        <v>216</v>
      </c>
      <c r="F7" s="590"/>
      <c r="G7" s="591"/>
      <c r="H7" s="589" t="s">
        <v>79</v>
      </c>
      <c r="I7" s="590"/>
      <c r="J7" s="591"/>
      <c r="K7" s="589" t="s">
        <v>183</v>
      </c>
      <c r="L7" s="590"/>
      <c r="M7" s="591"/>
      <c r="N7" s="589" t="s">
        <v>184</v>
      </c>
      <c r="O7" s="589"/>
      <c r="P7" s="589"/>
      <c r="Q7" s="289" t="s">
        <v>185</v>
      </c>
      <c r="R7" s="289" t="s">
        <v>140</v>
      </c>
      <c r="S7" s="589" t="s">
        <v>217</v>
      </c>
      <c r="T7" s="589"/>
      <c r="U7" s="592"/>
      <c r="V7" s="282" t="s">
        <v>22</v>
      </c>
      <c r="X7" s="290"/>
    </row>
    <row r="8" spans="1:30" ht="28.5" x14ac:dyDescent="0.25">
      <c r="A8" s="587"/>
      <c r="B8" s="291" t="s">
        <v>71</v>
      </c>
      <c r="C8" s="291" t="s">
        <v>63</v>
      </c>
      <c r="D8" s="291" t="s">
        <v>17</v>
      </c>
      <c r="E8" s="291" t="s">
        <v>71</v>
      </c>
      <c r="F8" s="291" t="s">
        <v>63</v>
      </c>
      <c r="G8" s="291" t="s">
        <v>17</v>
      </c>
      <c r="H8" s="291" t="s">
        <v>71</v>
      </c>
      <c r="I8" s="291" t="s">
        <v>63</v>
      </c>
      <c r="J8" s="291" t="s">
        <v>17</v>
      </c>
      <c r="K8" s="291" t="s">
        <v>71</v>
      </c>
      <c r="L8" s="291" t="s">
        <v>63</v>
      </c>
      <c r="M8" s="291" t="s">
        <v>17</v>
      </c>
      <c r="N8" s="291" t="s">
        <v>71</v>
      </c>
      <c r="O8" s="291" t="s">
        <v>63</v>
      </c>
      <c r="P8" s="291" t="s">
        <v>17</v>
      </c>
      <c r="Q8" s="291" t="s">
        <v>17</v>
      </c>
      <c r="R8" s="291" t="s">
        <v>17</v>
      </c>
      <c r="S8" s="291" t="s">
        <v>71</v>
      </c>
      <c r="T8" s="291" t="s">
        <v>63</v>
      </c>
      <c r="U8" s="292" t="s">
        <v>17</v>
      </c>
      <c r="V8" s="282" t="s">
        <v>22</v>
      </c>
      <c r="X8" s="290"/>
    </row>
    <row r="9" spans="1:30" x14ac:dyDescent="0.2">
      <c r="A9" s="293" t="s">
        <v>2</v>
      </c>
      <c r="B9" s="294">
        <v>119</v>
      </c>
      <c r="C9" s="294">
        <v>60</v>
      </c>
      <c r="D9" s="294">
        <v>22558</v>
      </c>
      <c r="E9" s="294">
        <v>0</v>
      </c>
      <c r="F9" s="294">
        <v>0</v>
      </c>
      <c r="G9" s="294">
        <v>0</v>
      </c>
      <c r="H9" s="294">
        <v>0</v>
      </c>
      <c r="I9" s="294">
        <v>0</v>
      </c>
      <c r="J9" s="294">
        <v>-64700</v>
      </c>
      <c r="K9" s="294">
        <v>0</v>
      </c>
      <c r="L9" s="294">
        <v>0</v>
      </c>
      <c r="M9" s="294">
        <v>1091</v>
      </c>
      <c r="N9" s="294">
        <v>0</v>
      </c>
      <c r="O9" s="294">
        <v>0</v>
      </c>
      <c r="P9" s="294">
        <v>0</v>
      </c>
      <c r="Q9" s="294">
        <v>112221</v>
      </c>
      <c r="R9" s="294">
        <v>0</v>
      </c>
      <c r="S9" s="294">
        <f>B9+N9</f>
        <v>119</v>
      </c>
      <c r="T9" s="294">
        <f>C9+O9</f>
        <v>60</v>
      </c>
      <c r="U9" s="295">
        <f>D9+G9+M9+P9+Q9+R9+J9</f>
        <v>71170</v>
      </c>
      <c r="V9" s="282" t="s">
        <v>22</v>
      </c>
      <c r="X9" s="296"/>
    </row>
    <row r="10" spans="1:30" x14ac:dyDescent="0.2">
      <c r="A10" s="297" t="s">
        <v>3</v>
      </c>
      <c r="B10" s="298">
        <v>141</v>
      </c>
      <c r="C10" s="298">
        <v>49</v>
      </c>
      <c r="D10" s="298">
        <v>65576</v>
      </c>
      <c r="E10" s="298">
        <v>0</v>
      </c>
      <c r="F10" s="298">
        <v>0</v>
      </c>
      <c r="G10" s="298">
        <v>10000</v>
      </c>
      <c r="H10" s="298">
        <v>0</v>
      </c>
      <c r="I10" s="298">
        <v>0</v>
      </c>
      <c r="J10" s="298">
        <v>0</v>
      </c>
      <c r="K10" s="298">
        <v>0</v>
      </c>
      <c r="L10" s="298">
        <v>0</v>
      </c>
      <c r="M10" s="298">
        <v>-3869</v>
      </c>
      <c r="N10" s="298">
        <v>0</v>
      </c>
      <c r="O10" s="298">
        <v>0</v>
      </c>
      <c r="P10" s="298">
        <v>0</v>
      </c>
      <c r="Q10" s="298">
        <v>11164</v>
      </c>
      <c r="R10" s="298">
        <v>0</v>
      </c>
      <c r="S10" s="298">
        <f>B10+N10</f>
        <v>141</v>
      </c>
      <c r="T10" s="298">
        <f>C10+O10</f>
        <v>49</v>
      </c>
      <c r="U10" s="299">
        <f>D10+G10+M10+P10+Q10+R10+J10</f>
        <v>82871</v>
      </c>
      <c r="V10" s="282" t="s">
        <v>22</v>
      </c>
      <c r="X10" s="296"/>
    </row>
    <row r="11" spans="1:30" ht="15" x14ac:dyDescent="0.25">
      <c r="A11" s="300" t="s">
        <v>64</v>
      </c>
      <c r="B11" s="301">
        <f t="shared" ref="B11:U11" si="0">SUM(B9:B10)</f>
        <v>260</v>
      </c>
      <c r="C11" s="301">
        <f t="shared" si="0"/>
        <v>109</v>
      </c>
      <c r="D11" s="301">
        <f t="shared" si="0"/>
        <v>88134</v>
      </c>
      <c r="E11" s="301"/>
      <c r="F11" s="301"/>
      <c r="G11" s="301">
        <f>SUM(G9:G10)</f>
        <v>10000</v>
      </c>
      <c r="H11" s="301">
        <f t="shared" si="0"/>
        <v>0</v>
      </c>
      <c r="I11" s="301">
        <f t="shared" si="0"/>
        <v>0</v>
      </c>
      <c r="J11" s="301">
        <f t="shared" si="0"/>
        <v>-64700</v>
      </c>
      <c r="K11" s="301">
        <f t="shared" si="0"/>
        <v>0</v>
      </c>
      <c r="L11" s="301">
        <f t="shared" si="0"/>
        <v>0</v>
      </c>
      <c r="M11" s="301">
        <f t="shared" si="0"/>
        <v>-2778</v>
      </c>
      <c r="N11" s="301">
        <f t="shared" si="0"/>
        <v>0</v>
      </c>
      <c r="O11" s="301">
        <f t="shared" si="0"/>
        <v>0</v>
      </c>
      <c r="P11" s="301">
        <f t="shared" si="0"/>
        <v>0</v>
      </c>
      <c r="Q11" s="301">
        <f t="shared" si="0"/>
        <v>123385</v>
      </c>
      <c r="R11" s="301">
        <f t="shared" si="0"/>
        <v>0</v>
      </c>
      <c r="S11" s="301">
        <f t="shared" si="0"/>
        <v>260</v>
      </c>
      <c r="T11" s="301">
        <f t="shared" si="0"/>
        <v>109</v>
      </c>
      <c r="U11" s="302">
        <f t="shared" si="0"/>
        <v>154041</v>
      </c>
      <c r="V11" s="282" t="s">
        <v>22</v>
      </c>
      <c r="X11" s="290"/>
    </row>
    <row r="12" spans="1:30" x14ac:dyDescent="0.2">
      <c r="A12" s="303" t="s">
        <v>77</v>
      </c>
      <c r="B12" s="304"/>
      <c r="C12" s="304">
        <v>0</v>
      </c>
      <c r="D12" s="304"/>
      <c r="E12" s="304"/>
      <c r="F12" s="304"/>
      <c r="G12" s="304"/>
      <c r="H12" s="304"/>
      <c r="I12" s="304">
        <v>0</v>
      </c>
      <c r="J12" s="304"/>
      <c r="K12" s="304"/>
      <c r="L12" s="304">
        <v>0</v>
      </c>
      <c r="M12" s="304"/>
      <c r="N12" s="304"/>
      <c r="O12" s="304">
        <v>0</v>
      </c>
      <c r="P12" s="304"/>
      <c r="Q12" s="304"/>
      <c r="R12" s="304"/>
      <c r="S12" s="304"/>
      <c r="T12" s="304">
        <f>C12+O12+I12</f>
        <v>0</v>
      </c>
      <c r="U12" s="305"/>
      <c r="V12" s="282" t="s">
        <v>22</v>
      </c>
    </row>
    <row r="13" spans="1:30" ht="15" x14ac:dyDescent="0.25">
      <c r="A13" s="297" t="s">
        <v>76</v>
      </c>
      <c r="B13" s="298"/>
      <c r="C13" s="298">
        <f>C11+C12</f>
        <v>109</v>
      </c>
      <c r="D13" s="298"/>
      <c r="E13" s="298"/>
      <c r="F13" s="298"/>
      <c r="G13" s="298"/>
      <c r="H13" s="298"/>
      <c r="I13" s="298">
        <f>I11+I12</f>
        <v>0</v>
      </c>
      <c r="J13" s="298"/>
      <c r="K13" s="298"/>
      <c r="L13" s="298">
        <f>L11+L12</f>
        <v>0</v>
      </c>
      <c r="M13" s="298"/>
      <c r="N13" s="298"/>
      <c r="O13" s="298">
        <f>O11+O12</f>
        <v>0</v>
      </c>
      <c r="P13" s="298"/>
      <c r="Q13" s="298"/>
      <c r="R13" s="298"/>
      <c r="S13" s="298"/>
      <c r="T13" s="304">
        <f>T11+T12</f>
        <v>109</v>
      </c>
      <c r="U13" s="299"/>
      <c r="V13" s="282" t="s">
        <v>22</v>
      </c>
      <c r="X13" s="306"/>
    </row>
    <row r="14" spans="1:30" x14ac:dyDescent="0.2">
      <c r="A14" s="297"/>
      <c r="B14" s="298"/>
      <c r="C14" s="298"/>
      <c r="D14" s="298"/>
      <c r="E14" s="298"/>
      <c r="F14" s="298"/>
      <c r="G14" s="298"/>
      <c r="H14" s="298"/>
      <c r="I14" s="298"/>
      <c r="J14" s="298"/>
      <c r="K14" s="298"/>
      <c r="L14" s="298"/>
      <c r="M14" s="298"/>
      <c r="N14" s="298"/>
      <c r="O14" s="298"/>
      <c r="P14" s="298"/>
      <c r="Q14" s="298"/>
      <c r="R14" s="298"/>
      <c r="S14" s="298"/>
      <c r="T14" s="298"/>
      <c r="U14" s="299"/>
      <c r="V14" s="282" t="s">
        <v>22</v>
      </c>
    </row>
    <row r="15" spans="1:30" x14ac:dyDescent="0.2">
      <c r="A15" s="297" t="s">
        <v>75</v>
      </c>
      <c r="B15" s="298"/>
      <c r="C15" s="298"/>
      <c r="D15" s="298"/>
      <c r="E15" s="298"/>
      <c r="F15" s="298"/>
      <c r="G15" s="298"/>
      <c r="H15" s="298"/>
      <c r="I15" s="298"/>
      <c r="J15" s="298"/>
      <c r="K15" s="298"/>
      <c r="L15" s="298"/>
      <c r="M15" s="298"/>
      <c r="N15" s="298"/>
      <c r="O15" s="298"/>
      <c r="P15" s="298"/>
      <c r="Q15" s="298"/>
      <c r="R15" s="298"/>
      <c r="S15" s="298"/>
      <c r="T15" s="298"/>
      <c r="U15" s="299"/>
      <c r="V15" s="282" t="s">
        <v>22</v>
      </c>
    </row>
    <row r="16" spans="1:30" x14ac:dyDescent="0.2">
      <c r="A16" s="307" t="s">
        <v>74</v>
      </c>
      <c r="B16" s="298"/>
      <c r="C16" s="298">
        <v>0</v>
      </c>
      <c r="D16" s="298"/>
      <c r="E16" s="298"/>
      <c r="F16" s="298"/>
      <c r="G16" s="298"/>
      <c r="H16" s="298"/>
      <c r="I16" s="298">
        <v>0</v>
      </c>
      <c r="J16" s="298"/>
      <c r="K16" s="298"/>
      <c r="L16" s="298">
        <v>0</v>
      </c>
      <c r="M16" s="298"/>
      <c r="N16" s="298"/>
      <c r="O16" s="298">
        <v>0</v>
      </c>
      <c r="P16" s="298"/>
      <c r="Q16" s="298"/>
      <c r="R16" s="298"/>
      <c r="S16" s="298"/>
      <c r="T16" s="298">
        <f>C16+O16+I16</f>
        <v>0</v>
      </c>
      <c r="U16" s="299"/>
      <c r="V16" s="282" t="s">
        <v>22</v>
      </c>
    </row>
    <row r="17" spans="1:22" x14ac:dyDescent="0.2">
      <c r="A17" s="308" t="s">
        <v>73</v>
      </c>
      <c r="B17" s="309"/>
      <c r="C17" s="309">
        <v>0</v>
      </c>
      <c r="D17" s="309"/>
      <c r="E17" s="309"/>
      <c r="F17" s="309"/>
      <c r="G17" s="309"/>
      <c r="H17" s="309"/>
      <c r="I17" s="309">
        <v>0</v>
      </c>
      <c r="J17" s="309"/>
      <c r="K17" s="309"/>
      <c r="L17" s="309">
        <v>0</v>
      </c>
      <c r="M17" s="309"/>
      <c r="N17" s="309"/>
      <c r="O17" s="309">
        <v>0</v>
      </c>
      <c r="P17" s="309"/>
      <c r="Q17" s="309"/>
      <c r="R17" s="309"/>
      <c r="S17" s="309"/>
      <c r="T17" s="298">
        <f>C17+O17+I16</f>
        <v>0</v>
      </c>
      <c r="U17" s="310"/>
      <c r="V17" s="282" t="s">
        <v>22</v>
      </c>
    </row>
    <row r="18" spans="1:22" ht="15" thickBot="1" x14ac:dyDescent="0.25">
      <c r="A18" s="311" t="s">
        <v>72</v>
      </c>
      <c r="B18" s="312"/>
      <c r="C18" s="312">
        <f>C13+C16+C17</f>
        <v>109</v>
      </c>
      <c r="D18" s="312"/>
      <c r="E18" s="312"/>
      <c r="F18" s="312"/>
      <c r="G18" s="312"/>
      <c r="H18" s="312"/>
      <c r="I18" s="312">
        <f>I13+I16+I17</f>
        <v>0</v>
      </c>
      <c r="J18" s="312"/>
      <c r="K18" s="312"/>
      <c r="L18" s="312">
        <f>L13+L16+L17</f>
        <v>0</v>
      </c>
      <c r="M18" s="312"/>
      <c r="N18" s="312"/>
      <c r="O18" s="312">
        <f>O13+O16+O17</f>
        <v>0</v>
      </c>
      <c r="P18" s="312"/>
      <c r="Q18" s="312"/>
      <c r="R18" s="312"/>
      <c r="S18" s="312"/>
      <c r="T18" s="312">
        <f>SUM(T13,T16:T17)</f>
        <v>109</v>
      </c>
      <c r="U18" s="313"/>
      <c r="V18" s="282" t="s">
        <v>22</v>
      </c>
    </row>
    <row r="19" spans="1:22" x14ac:dyDescent="0.2">
      <c r="V19" s="282" t="s">
        <v>22</v>
      </c>
    </row>
    <row r="20" spans="1:22" ht="15" x14ac:dyDescent="0.25">
      <c r="A20" s="284" t="s">
        <v>227</v>
      </c>
      <c r="V20" s="282" t="s">
        <v>22</v>
      </c>
    </row>
    <row r="21" spans="1:22" x14ac:dyDescent="0.2">
      <c r="A21" s="284" t="s">
        <v>228</v>
      </c>
      <c r="V21" s="282" t="s">
        <v>22</v>
      </c>
    </row>
    <row r="22" spans="1:22" x14ac:dyDescent="0.2">
      <c r="V22" s="282" t="s">
        <v>22</v>
      </c>
    </row>
    <row r="23" spans="1:22" ht="15" x14ac:dyDescent="0.25">
      <c r="A23" s="594" t="s">
        <v>226</v>
      </c>
      <c r="B23" s="594"/>
      <c r="C23" s="594"/>
      <c r="D23" s="594"/>
      <c r="E23" s="594"/>
      <c r="F23" s="594"/>
      <c r="G23" s="594"/>
      <c r="H23" s="594"/>
      <c r="I23" s="594"/>
      <c r="J23" s="594"/>
      <c r="K23" s="594"/>
      <c r="L23" s="594"/>
      <c r="M23" s="594"/>
      <c r="N23" s="594"/>
      <c r="O23" s="594"/>
      <c r="P23" s="594"/>
      <c r="Q23" s="594"/>
      <c r="R23" s="594"/>
      <c r="S23" s="594"/>
      <c r="T23" s="594"/>
      <c r="U23" s="594"/>
      <c r="V23" s="282" t="s">
        <v>22</v>
      </c>
    </row>
    <row r="24" spans="1:22" ht="15" x14ac:dyDescent="0.25">
      <c r="A24" s="363"/>
      <c r="B24" s="363"/>
      <c r="C24" s="363"/>
      <c r="D24" s="363"/>
      <c r="E24" s="363"/>
      <c r="F24" s="363"/>
      <c r="G24" s="363"/>
      <c r="H24" s="363"/>
      <c r="I24" s="363"/>
      <c r="J24" s="363"/>
      <c r="K24" s="363"/>
      <c r="L24" s="363"/>
      <c r="M24" s="363"/>
      <c r="N24" s="363"/>
      <c r="O24" s="363"/>
      <c r="P24" s="363"/>
      <c r="Q24" s="363"/>
      <c r="R24" s="363"/>
      <c r="S24" s="363"/>
      <c r="T24" s="363"/>
      <c r="U24" s="363"/>
      <c r="V24" s="282" t="s">
        <v>22</v>
      </c>
    </row>
    <row r="25" spans="1:22" x14ac:dyDescent="0.2">
      <c r="V25" s="282" t="s">
        <v>22</v>
      </c>
    </row>
    <row r="26" spans="1:22" ht="15" x14ac:dyDescent="0.25">
      <c r="A26" s="290" t="s">
        <v>187</v>
      </c>
      <c r="V26" s="282" t="s">
        <v>22</v>
      </c>
    </row>
    <row r="27" spans="1:22" x14ac:dyDescent="0.2">
      <c r="A27" s="593"/>
      <c r="B27" s="593"/>
      <c r="C27" s="593"/>
      <c r="D27" s="593"/>
      <c r="E27" s="593"/>
      <c r="F27" s="593"/>
      <c r="G27" s="593"/>
      <c r="H27" s="593"/>
      <c r="I27" s="593"/>
      <c r="J27" s="593"/>
      <c r="K27" s="593"/>
      <c r="L27" s="593"/>
      <c r="M27" s="593"/>
      <c r="N27" s="593"/>
      <c r="O27" s="593"/>
      <c r="P27" s="593"/>
      <c r="Q27" s="593"/>
      <c r="R27" s="593"/>
      <c r="S27" s="593"/>
      <c r="T27" s="593"/>
      <c r="U27" s="593"/>
      <c r="V27" s="282" t="s">
        <v>22</v>
      </c>
    </row>
    <row r="28" spans="1:22" x14ac:dyDescent="0.2">
      <c r="A28" s="593"/>
      <c r="B28" s="593"/>
      <c r="C28" s="593"/>
      <c r="D28" s="593"/>
      <c r="E28" s="593"/>
      <c r="F28" s="593"/>
      <c r="G28" s="593"/>
      <c r="H28" s="593"/>
      <c r="I28" s="593"/>
      <c r="J28" s="593"/>
      <c r="K28" s="593"/>
      <c r="L28" s="593"/>
      <c r="M28" s="593"/>
      <c r="N28" s="593"/>
      <c r="O28" s="593"/>
      <c r="P28" s="593"/>
      <c r="Q28" s="593"/>
      <c r="R28" s="593"/>
      <c r="S28" s="593"/>
      <c r="T28" s="593"/>
      <c r="U28" s="593"/>
      <c r="V28" s="282" t="s">
        <v>22</v>
      </c>
    </row>
    <row r="29" spans="1:22" ht="15" x14ac:dyDescent="0.25">
      <c r="A29" s="290" t="s">
        <v>205</v>
      </c>
      <c r="V29" s="282" t="s">
        <v>22</v>
      </c>
    </row>
    <row r="30" spans="1:22" ht="15" x14ac:dyDescent="0.25">
      <c r="A30" s="594" t="s">
        <v>186</v>
      </c>
      <c r="B30" s="594"/>
      <c r="C30" s="594"/>
      <c r="D30" s="594"/>
      <c r="E30" s="594"/>
      <c r="F30" s="594"/>
      <c r="G30" s="594"/>
      <c r="H30" s="594"/>
      <c r="I30" s="594"/>
      <c r="J30" s="594"/>
      <c r="K30" s="594"/>
      <c r="L30" s="594"/>
      <c r="M30" s="594"/>
      <c r="N30" s="594"/>
      <c r="O30" s="594"/>
      <c r="P30" s="594"/>
      <c r="Q30" s="594"/>
      <c r="R30" s="594"/>
      <c r="S30" s="594"/>
      <c r="T30" s="594"/>
      <c r="U30" s="594"/>
      <c r="V30" s="282" t="s">
        <v>6</v>
      </c>
    </row>
    <row r="31" spans="1:22" ht="15" x14ac:dyDescent="0.25">
      <c r="A31" s="363"/>
      <c r="B31" s="363"/>
      <c r="C31" s="363"/>
      <c r="D31" s="363"/>
      <c r="E31" s="363"/>
      <c r="F31" s="363"/>
      <c r="G31" s="363"/>
      <c r="H31" s="363"/>
      <c r="I31" s="363"/>
      <c r="J31" s="363"/>
      <c r="K31" s="363"/>
      <c r="L31" s="363"/>
      <c r="M31" s="363"/>
      <c r="N31" s="363"/>
      <c r="O31" s="363"/>
      <c r="P31" s="363"/>
      <c r="Q31" s="363"/>
      <c r="R31" s="363"/>
      <c r="S31" s="363"/>
      <c r="T31" s="363"/>
      <c r="U31" s="363"/>
      <c r="V31" s="282"/>
    </row>
  </sheetData>
  <mergeCells count="15">
    <mergeCell ref="A27:U27"/>
    <mergeCell ref="A28:U28"/>
    <mergeCell ref="A30:U30"/>
    <mergeCell ref="A23:U23"/>
    <mergeCell ref="E7:G7"/>
    <mergeCell ref="A1:U1"/>
    <mergeCell ref="A2:U2"/>
    <mergeCell ref="A3:U3"/>
    <mergeCell ref="A4:U4"/>
    <mergeCell ref="A7:A8"/>
    <mergeCell ref="B7:D7"/>
    <mergeCell ref="H7:J7"/>
    <mergeCell ref="K7:M7"/>
    <mergeCell ref="N7:P7"/>
    <mergeCell ref="S7:U7"/>
  </mergeCells>
  <printOptions horizontalCentered="1"/>
  <pageMargins left="0.7" right="0.7" top="0.64" bottom="0.61" header="0.3" footer="0.3"/>
  <pageSetup scale="62"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zoomScale="80" zoomScaleNormal="100" zoomScaleSheetLayoutView="80" workbookViewId="0">
      <selection activeCell="O36" sqref="O36"/>
    </sheetView>
  </sheetViews>
  <sheetFormatPr defaultRowHeight="14.25" x14ac:dyDescent="0.2"/>
  <cols>
    <col min="1" max="1" width="28.88671875" style="379" customWidth="1"/>
    <col min="2" max="3" width="6.44140625" style="379" customWidth="1"/>
    <col min="4" max="4" width="9.88671875" style="379" customWidth="1"/>
    <col min="5" max="5" width="11.6640625" style="379" customWidth="1"/>
    <col min="6" max="6" width="6.44140625" style="379" customWidth="1"/>
    <col min="7" max="7" width="7.6640625" style="379" customWidth="1"/>
    <col min="8" max="10" width="9.88671875" style="379" customWidth="1"/>
    <col min="11" max="11" width="6.44140625" style="379" customWidth="1"/>
    <col min="12" max="12" width="7.6640625" style="379" customWidth="1"/>
    <col min="13" max="13" width="9.88671875" style="379" customWidth="1"/>
    <col min="14" max="14" width="10.88671875" style="380" bestFit="1" customWidth="1"/>
    <col min="15" max="15" width="3.5546875" style="379" customWidth="1"/>
    <col min="16" max="16" width="90.77734375" style="379" customWidth="1"/>
    <col min="17" max="18" width="6.44140625" style="379" customWidth="1"/>
    <col min="19" max="19" width="9.88671875" style="379" customWidth="1"/>
    <col min="20" max="21" width="6.44140625" style="379" customWidth="1"/>
    <col min="22" max="22" width="9.88671875" style="379" customWidth="1"/>
    <col min="23" max="16384" width="8.88671875" style="379"/>
  </cols>
  <sheetData>
    <row r="1" spans="1:22" ht="18" x14ac:dyDescent="0.25">
      <c r="A1" s="596" t="s">
        <v>233</v>
      </c>
      <c r="B1" s="596"/>
      <c r="C1" s="596"/>
      <c r="D1" s="596"/>
      <c r="E1" s="596"/>
      <c r="F1" s="596"/>
      <c r="G1" s="596"/>
      <c r="H1" s="596"/>
      <c r="I1" s="596"/>
      <c r="J1" s="596"/>
      <c r="K1" s="596"/>
      <c r="L1" s="596"/>
      <c r="M1" s="381" t="s">
        <v>22</v>
      </c>
      <c r="N1" s="381"/>
      <c r="O1" s="465"/>
      <c r="P1" s="466"/>
      <c r="Q1" s="465"/>
      <c r="R1" s="465"/>
      <c r="S1" s="465"/>
      <c r="T1" s="465"/>
      <c r="U1" s="409"/>
      <c r="V1" s="409"/>
    </row>
    <row r="2" spans="1:22" ht="15" x14ac:dyDescent="0.2">
      <c r="A2" s="597" t="s">
        <v>1</v>
      </c>
      <c r="B2" s="597"/>
      <c r="C2" s="597"/>
      <c r="D2" s="597"/>
      <c r="E2" s="597"/>
      <c r="F2" s="597"/>
      <c r="G2" s="597"/>
      <c r="H2" s="597"/>
      <c r="I2" s="597"/>
      <c r="J2" s="597"/>
      <c r="K2" s="597"/>
      <c r="L2" s="597"/>
      <c r="M2" s="381" t="s">
        <v>22</v>
      </c>
      <c r="N2" s="381"/>
      <c r="O2" s="467"/>
      <c r="P2" s="468"/>
      <c r="Q2" s="467"/>
      <c r="R2" s="467"/>
      <c r="S2" s="467"/>
      <c r="T2" s="467"/>
      <c r="U2" s="408"/>
      <c r="V2" s="408"/>
    </row>
    <row r="3" spans="1:22" x14ac:dyDescent="0.2">
      <c r="A3" s="598" t="s">
        <v>0</v>
      </c>
      <c r="B3" s="598"/>
      <c r="C3" s="598"/>
      <c r="D3" s="598"/>
      <c r="E3" s="598"/>
      <c r="F3" s="598"/>
      <c r="G3" s="598"/>
      <c r="H3" s="598"/>
      <c r="I3" s="598"/>
      <c r="J3" s="598"/>
      <c r="K3" s="598"/>
      <c r="L3" s="598"/>
      <c r="M3" s="381" t="s">
        <v>22</v>
      </c>
      <c r="N3" s="381"/>
      <c r="O3" s="469"/>
      <c r="P3" s="468"/>
      <c r="Q3" s="469"/>
      <c r="R3" s="469"/>
      <c r="S3" s="469"/>
      <c r="T3" s="469"/>
      <c r="U3" s="407"/>
      <c r="V3" s="407"/>
    </row>
    <row r="4" spans="1:22" x14ac:dyDescent="0.2">
      <c r="A4" s="599" t="s">
        <v>13</v>
      </c>
      <c r="B4" s="599"/>
      <c r="C4" s="599"/>
      <c r="D4" s="599"/>
      <c r="E4" s="599"/>
      <c r="F4" s="599"/>
      <c r="G4" s="599"/>
      <c r="H4" s="599"/>
      <c r="I4" s="599"/>
      <c r="J4" s="599"/>
      <c r="K4" s="599"/>
      <c r="L4" s="599"/>
      <c r="M4" s="381" t="s">
        <v>22</v>
      </c>
      <c r="N4" s="381"/>
      <c r="O4" s="470"/>
      <c r="P4" s="468"/>
      <c r="Q4" s="470"/>
      <c r="R4" s="470"/>
      <c r="S4" s="470"/>
      <c r="T4" s="470"/>
      <c r="U4" s="405"/>
      <c r="V4" s="405"/>
    </row>
    <row r="5" spans="1:22" ht="15" x14ac:dyDescent="0.25">
      <c r="A5" s="405"/>
      <c r="B5" s="405"/>
      <c r="C5" s="405"/>
      <c r="D5" s="405"/>
      <c r="E5" s="405"/>
      <c r="F5" s="405"/>
      <c r="G5" s="405"/>
      <c r="H5" s="405"/>
      <c r="I5" s="405"/>
      <c r="J5" s="405"/>
      <c r="K5" s="405"/>
      <c r="L5" s="405"/>
      <c r="M5" s="381" t="s">
        <v>22</v>
      </c>
      <c r="N5" s="381"/>
      <c r="O5" s="470"/>
      <c r="P5" s="471"/>
      <c r="Q5" s="470"/>
      <c r="R5" s="470"/>
      <c r="S5" s="470"/>
      <c r="T5" s="470"/>
      <c r="U5" s="405"/>
      <c r="V5" s="405"/>
    </row>
    <row r="6" spans="1:22" ht="15" thickBot="1" x14ac:dyDescent="0.25">
      <c r="A6" s="406"/>
      <c r="B6" s="406"/>
      <c r="C6" s="406"/>
      <c r="D6" s="406"/>
      <c r="E6" s="406"/>
      <c r="F6" s="406"/>
      <c r="G6" s="406"/>
      <c r="H6" s="406"/>
      <c r="I6" s="406"/>
      <c r="J6" s="406"/>
      <c r="K6" s="406"/>
      <c r="L6" s="406"/>
      <c r="M6" s="381" t="s">
        <v>22</v>
      </c>
      <c r="N6" s="381"/>
      <c r="O6" s="470"/>
      <c r="P6" s="470"/>
      <c r="Q6" s="470"/>
      <c r="R6" s="470"/>
      <c r="S6" s="470"/>
      <c r="T6" s="470"/>
      <c r="U6" s="405"/>
      <c r="V6" s="405"/>
    </row>
    <row r="7" spans="1:22" ht="47.25" customHeight="1" x14ac:dyDescent="0.25">
      <c r="A7" s="601" t="s">
        <v>81</v>
      </c>
      <c r="B7" s="602" t="s">
        <v>232</v>
      </c>
      <c r="C7" s="602"/>
      <c r="D7" s="602"/>
      <c r="E7" s="602" t="s">
        <v>184</v>
      </c>
      <c r="F7" s="602"/>
      <c r="G7" s="602"/>
      <c r="H7" s="522" t="s">
        <v>185</v>
      </c>
      <c r="I7" s="522" t="s">
        <v>140</v>
      </c>
      <c r="J7" s="602" t="s">
        <v>231</v>
      </c>
      <c r="K7" s="602"/>
      <c r="L7" s="615"/>
      <c r="M7" s="381" t="s">
        <v>22</v>
      </c>
      <c r="N7" s="379"/>
      <c r="O7" s="472"/>
      <c r="P7" s="473"/>
      <c r="Q7" s="473"/>
      <c r="R7" s="473"/>
      <c r="S7" s="473"/>
      <c r="T7" s="473"/>
    </row>
    <row r="8" spans="1:22" ht="28.5" x14ac:dyDescent="0.25">
      <c r="A8" s="616"/>
      <c r="B8" s="404" t="s">
        <v>71</v>
      </c>
      <c r="C8" s="404" t="s">
        <v>230</v>
      </c>
      <c r="D8" s="404" t="s">
        <v>17</v>
      </c>
      <c r="E8" s="404" t="s">
        <v>71</v>
      </c>
      <c r="F8" s="404" t="s">
        <v>230</v>
      </c>
      <c r="G8" s="404" t="s">
        <v>17</v>
      </c>
      <c r="H8" s="404" t="s">
        <v>17</v>
      </c>
      <c r="I8" s="404" t="s">
        <v>17</v>
      </c>
      <c r="J8" s="404" t="s">
        <v>71</v>
      </c>
      <c r="K8" s="404" t="s">
        <v>230</v>
      </c>
      <c r="L8" s="403" t="s">
        <v>17</v>
      </c>
      <c r="M8" s="381" t="s">
        <v>22</v>
      </c>
      <c r="N8" s="379"/>
      <c r="O8" s="472"/>
      <c r="P8" s="473"/>
      <c r="Q8" s="473"/>
      <c r="R8" s="473"/>
      <c r="S8" s="473"/>
      <c r="T8" s="473"/>
    </row>
    <row r="9" spans="1:22" x14ac:dyDescent="0.2">
      <c r="A9" s="402" t="s">
        <v>2</v>
      </c>
      <c r="B9" s="617">
        <v>98</v>
      </c>
      <c r="C9" s="617">
        <v>60</v>
      </c>
      <c r="D9" s="617">
        <v>22852</v>
      </c>
      <c r="E9" s="617">
        <v>0</v>
      </c>
      <c r="F9" s="617">
        <v>0</v>
      </c>
      <c r="G9" s="617">
        <v>0</v>
      </c>
      <c r="H9" s="617">
        <v>41096</v>
      </c>
      <c r="I9" s="617">
        <v>0</v>
      </c>
      <c r="J9" s="617">
        <f>B9+E9</f>
        <v>98</v>
      </c>
      <c r="K9" s="617">
        <f>C9+F9</f>
        <v>60</v>
      </c>
      <c r="L9" s="618">
        <f>D9+G9+H9+I9</f>
        <v>63948</v>
      </c>
      <c r="M9" s="381" t="s">
        <v>22</v>
      </c>
      <c r="N9" s="379"/>
      <c r="O9" s="474"/>
      <c r="P9" s="473"/>
      <c r="Q9" s="473"/>
      <c r="R9" s="473"/>
      <c r="S9" s="473"/>
      <c r="T9" s="473"/>
    </row>
    <row r="10" spans="1:22" x14ac:dyDescent="0.2">
      <c r="A10" s="392" t="s">
        <v>3</v>
      </c>
      <c r="B10" s="390">
        <v>141</v>
      </c>
      <c r="C10" s="390">
        <v>49</v>
      </c>
      <c r="D10" s="390">
        <v>67148</v>
      </c>
      <c r="E10" s="390">
        <v>0</v>
      </c>
      <c r="F10" s="390">
        <v>0</v>
      </c>
      <c r="G10" s="390">
        <v>0</v>
      </c>
      <c r="H10" s="390">
        <v>25329</v>
      </c>
      <c r="I10" s="390">
        <v>0</v>
      </c>
      <c r="J10" s="390">
        <f>B10+E10</f>
        <v>141</v>
      </c>
      <c r="K10" s="390">
        <f>C10+F10</f>
        <v>49</v>
      </c>
      <c r="L10" s="389">
        <f>D10+G10+H10+I10</f>
        <v>92477</v>
      </c>
      <c r="M10" s="381" t="s">
        <v>22</v>
      </c>
      <c r="N10" s="379"/>
      <c r="O10" s="474"/>
      <c r="P10" s="473"/>
      <c r="Q10" s="473"/>
      <c r="R10" s="473"/>
      <c r="S10" s="473"/>
      <c r="T10" s="473"/>
    </row>
    <row r="11" spans="1:22" x14ac:dyDescent="0.2">
      <c r="A11" s="392"/>
      <c r="B11" s="390"/>
      <c r="C11" s="390"/>
      <c r="D11" s="390"/>
      <c r="E11" s="390"/>
      <c r="F11" s="390"/>
      <c r="G11" s="390"/>
      <c r="H11" s="390"/>
      <c r="I11" s="390"/>
      <c r="J11" s="390"/>
      <c r="K11" s="390"/>
      <c r="L11" s="389"/>
      <c r="M11" s="381" t="s">
        <v>22</v>
      </c>
      <c r="N11" s="379"/>
      <c r="O11" s="474"/>
      <c r="P11" s="473"/>
      <c r="Q11" s="473"/>
      <c r="R11" s="473"/>
      <c r="S11" s="473"/>
      <c r="T11" s="473"/>
    </row>
    <row r="12" spans="1:22" x14ac:dyDescent="0.2">
      <c r="A12" s="619"/>
      <c r="B12" s="620"/>
      <c r="C12" s="620"/>
      <c r="D12" s="620"/>
      <c r="E12" s="620"/>
      <c r="F12" s="620"/>
      <c r="G12" s="620"/>
      <c r="H12" s="620"/>
      <c r="I12" s="620"/>
      <c r="J12" s="620"/>
      <c r="K12" s="620"/>
      <c r="L12" s="401"/>
      <c r="M12" s="381" t="s">
        <v>22</v>
      </c>
      <c r="N12" s="379"/>
      <c r="O12" s="473"/>
      <c r="P12" s="473"/>
      <c r="Q12" s="473"/>
      <c r="R12" s="473"/>
      <c r="S12" s="473"/>
      <c r="T12" s="473"/>
    </row>
    <row r="13" spans="1:22" ht="15" x14ac:dyDescent="0.25">
      <c r="A13" s="621" t="s">
        <v>64</v>
      </c>
      <c r="B13" s="400">
        <f t="shared" ref="B13:K13" si="0">SUM(B9:B12)</f>
        <v>239</v>
      </c>
      <c r="C13" s="400">
        <f t="shared" si="0"/>
        <v>109</v>
      </c>
      <c r="D13" s="400">
        <f t="shared" si="0"/>
        <v>90000</v>
      </c>
      <c r="E13" s="400">
        <f t="shared" si="0"/>
        <v>0</v>
      </c>
      <c r="F13" s="400">
        <f t="shared" si="0"/>
        <v>0</v>
      </c>
      <c r="G13" s="400">
        <f t="shared" si="0"/>
        <v>0</v>
      </c>
      <c r="H13" s="400">
        <f t="shared" si="0"/>
        <v>66425</v>
      </c>
      <c r="I13" s="400">
        <f t="shared" si="0"/>
        <v>0</v>
      </c>
      <c r="J13" s="400">
        <f t="shared" si="0"/>
        <v>239</v>
      </c>
      <c r="K13" s="400">
        <f t="shared" si="0"/>
        <v>109</v>
      </c>
      <c r="L13" s="399">
        <f>D13+G13+H13+I13</f>
        <v>156425</v>
      </c>
      <c r="M13" s="381" t="s">
        <v>22</v>
      </c>
      <c r="N13" s="379"/>
      <c r="O13" s="472"/>
      <c r="P13" s="473"/>
      <c r="Q13" s="473"/>
      <c r="R13" s="473"/>
      <c r="S13" s="473"/>
      <c r="T13" s="473"/>
    </row>
    <row r="14" spans="1:22" x14ac:dyDescent="0.2">
      <c r="A14" s="398" t="s">
        <v>79</v>
      </c>
      <c r="B14" s="617"/>
      <c r="C14" s="617"/>
      <c r="D14" s="617">
        <v>0</v>
      </c>
      <c r="E14" s="617"/>
      <c r="F14" s="617"/>
      <c r="G14" s="617"/>
      <c r="H14" s="617"/>
      <c r="I14" s="617"/>
      <c r="J14" s="617"/>
      <c r="K14" s="617"/>
      <c r="L14" s="618">
        <f>D14+G14+H14+I14</f>
        <v>0</v>
      </c>
      <c r="M14" s="381" t="s">
        <v>22</v>
      </c>
      <c r="N14" s="379"/>
      <c r="O14" s="473"/>
      <c r="P14" s="473"/>
      <c r="Q14" s="473"/>
      <c r="R14" s="473"/>
      <c r="S14" s="473"/>
      <c r="T14" s="473"/>
    </row>
    <row r="15" spans="1:22" ht="15" x14ac:dyDescent="0.25">
      <c r="A15" s="622" t="s">
        <v>78</v>
      </c>
      <c r="B15" s="397"/>
      <c r="C15" s="397"/>
      <c r="D15" s="397">
        <f>SUM(D13:D14)</f>
        <v>90000</v>
      </c>
      <c r="E15" s="397"/>
      <c r="F15" s="397"/>
      <c r="G15" s="397"/>
      <c r="H15" s="397"/>
      <c r="I15" s="397"/>
      <c r="J15" s="397"/>
      <c r="K15" s="397"/>
      <c r="L15" s="396">
        <f>SUM(L13:L14)</f>
        <v>156425</v>
      </c>
      <c r="M15" s="381" t="s">
        <v>22</v>
      </c>
      <c r="N15" s="379"/>
      <c r="O15" s="475"/>
      <c r="P15" s="473"/>
      <c r="Q15" s="473"/>
      <c r="R15" s="473"/>
      <c r="S15" s="473"/>
      <c r="T15" s="473"/>
    </row>
    <row r="16" spans="1:22" x14ac:dyDescent="0.2">
      <c r="A16" s="395" t="s">
        <v>77</v>
      </c>
      <c r="B16" s="394"/>
      <c r="C16" s="394">
        <v>0</v>
      </c>
      <c r="D16" s="394"/>
      <c r="E16" s="394"/>
      <c r="F16" s="394">
        <v>0</v>
      </c>
      <c r="G16" s="394"/>
      <c r="H16" s="394">
        <v>0</v>
      </c>
      <c r="I16" s="394"/>
      <c r="J16" s="394"/>
      <c r="K16" s="394">
        <f>C16+F16</f>
        <v>0</v>
      </c>
      <c r="L16" s="393"/>
      <c r="M16" s="381" t="s">
        <v>22</v>
      </c>
      <c r="N16" s="379"/>
      <c r="O16" s="473"/>
      <c r="P16" s="473"/>
      <c r="Q16" s="473"/>
      <c r="R16" s="473"/>
      <c r="S16" s="473"/>
      <c r="T16" s="473"/>
    </row>
    <row r="17" spans="1:20" x14ac:dyDescent="0.2">
      <c r="A17" s="392" t="s">
        <v>76</v>
      </c>
      <c r="B17" s="390"/>
      <c r="C17" s="390">
        <f>C13+C16</f>
        <v>109</v>
      </c>
      <c r="D17" s="390"/>
      <c r="E17" s="390"/>
      <c r="F17" s="390">
        <f>F13+F16</f>
        <v>0</v>
      </c>
      <c r="G17" s="390"/>
      <c r="H17" s="390">
        <f>H13+H16</f>
        <v>66425</v>
      </c>
      <c r="I17" s="390"/>
      <c r="J17" s="390"/>
      <c r="K17" s="390">
        <f>K13+K16</f>
        <v>109</v>
      </c>
      <c r="L17" s="389"/>
      <c r="M17" s="381" t="s">
        <v>22</v>
      </c>
      <c r="N17" s="379"/>
      <c r="O17" s="473"/>
      <c r="P17" s="473"/>
      <c r="Q17" s="473"/>
      <c r="R17" s="473"/>
      <c r="S17" s="473"/>
      <c r="T17" s="473"/>
    </row>
    <row r="18" spans="1:20" x14ac:dyDescent="0.2">
      <c r="A18" s="392"/>
      <c r="B18" s="390"/>
      <c r="C18" s="390"/>
      <c r="D18" s="390"/>
      <c r="E18" s="390"/>
      <c r="F18" s="390"/>
      <c r="G18" s="390"/>
      <c r="H18" s="390"/>
      <c r="I18" s="390"/>
      <c r="J18" s="390"/>
      <c r="K18" s="390"/>
      <c r="L18" s="389"/>
      <c r="M18" s="381" t="s">
        <v>22</v>
      </c>
      <c r="N18" s="379"/>
      <c r="O18" s="473"/>
      <c r="P18" s="473"/>
      <c r="Q18" s="473"/>
      <c r="R18" s="473"/>
      <c r="S18" s="473"/>
      <c r="T18" s="473"/>
    </row>
    <row r="19" spans="1:20" x14ac:dyDescent="0.2">
      <c r="A19" s="392" t="s">
        <v>75</v>
      </c>
      <c r="B19" s="390"/>
      <c r="C19" s="390"/>
      <c r="D19" s="390"/>
      <c r="E19" s="390"/>
      <c r="F19" s="390"/>
      <c r="G19" s="390"/>
      <c r="H19" s="390"/>
      <c r="I19" s="390"/>
      <c r="J19" s="390"/>
      <c r="K19" s="390"/>
      <c r="L19" s="389"/>
      <c r="M19" s="381" t="s">
        <v>22</v>
      </c>
      <c r="N19" s="379"/>
      <c r="O19" s="473"/>
      <c r="P19" s="473"/>
      <c r="Q19" s="473"/>
      <c r="R19" s="473"/>
      <c r="S19" s="473"/>
      <c r="T19" s="473"/>
    </row>
    <row r="20" spans="1:20" x14ac:dyDescent="0.2">
      <c r="A20" s="391" t="s">
        <v>74</v>
      </c>
      <c r="B20" s="390"/>
      <c r="C20" s="390">
        <v>0</v>
      </c>
      <c r="D20" s="390"/>
      <c r="E20" s="390"/>
      <c r="F20" s="390">
        <v>0</v>
      </c>
      <c r="G20" s="390"/>
      <c r="H20" s="390">
        <v>0</v>
      </c>
      <c r="I20" s="390"/>
      <c r="J20" s="390"/>
      <c r="K20" s="390">
        <f>C20+F20</f>
        <v>0</v>
      </c>
      <c r="L20" s="389"/>
      <c r="M20" s="381" t="s">
        <v>22</v>
      </c>
      <c r="N20" s="379"/>
      <c r="O20" s="473"/>
      <c r="P20" s="473"/>
      <c r="Q20" s="473"/>
      <c r="R20" s="473"/>
      <c r="S20" s="473"/>
      <c r="T20" s="473"/>
    </row>
    <row r="21" spans="1:20" x14ac:dyDescent="0.2">
      <c r="A21" s="388" t="s">
        <v>73</v>
      </c>
      <c r="B21" s="387"/>
      <c r="C21" s="387">
        <v>0</v>
      </c>
      <c r="D21" s="387"/>
      <c r="E21" s="387"/>
      <c r="F21" s="387">
        <v>0</v>
      </c>
      <c r="G21" s="387"/>
      <c r="H21" s="387">
        <v>0</v>
      </c>
      <c r="I21" s="387"/>
      <c r="J21" s="387"/>
      <c r="K21" s="387">
        <f>C21+F21</f>
        <v>0</v>
      </c>
      <c r="L21" s="386"/>
      <c r="M21" s="381" t="s">
        <v>22</v>
      </c>
      <c r="N21" s="379"/>
      <c r="O21" s="473"/>
      <c r="P21" s="473"/>
      <c r="Q21" s="473"/>
      <c r="R21" s="473"/>
      <c r="S21" s="473"/>
      <c r="T21" s="473"/>
    </row>
    <row r="22" spans="1:20" ht="15" thickBot="1" x14ac:dyDescent="0.25">
      <c r="A22" s="385" t="s">
        <v>72</v>
      </c>
      <c r="B22" s="623"/>
      <c r="C22" s="623">
        <f>C17+C20+C21</f>
        <v>109</v>
      </c>
      <c r="D22" s="623"/>
      <c r="E22" s="623"/>
      <c r="F22" s="623">
        <f>F17+F20+F21</f>
        <v>0</v>
      </c>
      <c r="G22" s="623"/>
      <c r="H22" s="623">
        <f>H17+H20+H21</f>
        <v>66425</v>
      </c>
      <c r="I22" s="623"/>
      <c r="J22" s="623"/>
      <c r="K22" s="623">
        <f>SUM(K17,K20:K21)</f>
        <v>109</v>
      </c>
      <c r="L22" s="624"/>
      <c r="M22" s="381" t="s">
        <v>22</v>
      </c>
      <c r="N22" s="379"/>
      <c r="O22" s="473"/>
      <c r="P22" s="473"/>
      <c r="Q22" s="473"/>
      <c r="R22" s="473"/>
      <c r="S22" s="473"/>
      <c r="T22" s="473"/>
    </row>
    <row r="23" spans="1:20" x14ac:dyDescent="0.2">
      <c r="M23" s="381" t="s">
        <v>22</v>
      </c>
      <c r="O23" s="473"/>
      <c r="P23" s="473"/>
      <c r="Q23" s="473"/>
      <c r="R23" s="473"/>
      <c r="S23" s="473"/>
      <c r="T23" s="473"/>
    </row>
    <row r="24" spans="1:20" x14ac:dyDescent="0.2">
      <c r="M24" s="381" t="s">
        <v>22</v>
      </c>
      <c r="O24" s="473"/>
      <c r="P24" s="473"/>
      <c r="Q24" s="473"/>
      <c r="R24" s="473"/>
      <c r="S24" s="473"/>
      <c r="T24" s="473"/>
    </row>
    <row r="25" spans="1:20" ht="15" x14ac:dyDescent="0.25">
      <c r="A25" s="383" t="s">
        <v>246</v>
      </c>
      <c r="M25" s="381" t="s">
        <v>22</v>
      </c>
      <c r="O25" s="473"/>
      <c r="P25" s="473"/>
      <c r="Q25" s="473"/>
      <c r="R25" s="473"/>
      <c r="S25" s="473"/>
      <c r="T25" s="473"/>
    </row>
    <row r="26" spans="1:20" ht="14.25" customHeight="1" x14ac:dyDescent="0.25">
      <c r="A26" s="600" t="s">
        <v>247</v>
      </c>
      <c r="B26" s="600"/>
      <c r="C26" s="600"/>
      <c r="D26" s="600"/>
      <c r="E26" s="600"/>
      <c r="F26" s="600"/>
      <c r="G26" s="600"/>
      <c r="H26" s="600"/>
      <c r="I26" s="600"/>
      <c r="J26" s="600"/>
      <c r="K26" s="600"/>
      <c r="L26" s="600"/>
      <c r="M26" s="381" t="s">
        <v>6</v>
      </c>
    </row>
    <row r="27" spans="1:20" x14ac:dyDescent="0.2">
      <c r="A27" s="384"/>
      <c r="B27" s="384"/>
      <c r="C27" s="384"/>
      <c r="D27" s="384"/>
      <c r="E27" s="384"/>
      <c r="F27" s="384"/>
      <c r="G27" s="384"/>
      <c r="H27" s="384"/>
      <c r="I27" s="384"/>
      <c r="J27" s="384"/>
      <c r="K27" s="384"/>
      <c r="L27" s="384"/>
      <c r="M27" s="381"/>
    </row>
    <row r="28" spans="1:20" x14ac:dyDescent="0.2">
      <c r="A28" s="382"/>
      <c r="B28" s="382"/>
      <c r="C28" s="382"/>
      <c r="D28" s="382"/>
      <c r="E28" s="382"/>
      <c r="F28" s="382"/>
      <c r="G28" s="382"/>
      <c r="H28" s="382"/>
      <c r="I28" s="382"/>
      <c r="J28" s="382"/>
      <c r="K28" s="382"/>
      <c r="L28" s="382"/>
      <c r="M28" s="381"/>
    </row>
    <row r="30" spans="1:20" x14ac:dyDescent="0.2">
      <c r="M30" s="380"/>
      <c r="N30" s="381"/>
    </row>
  </sheetData>
  <mergeCells count="9">
    <mergeCell ref="A1:L1"/>
    <mergeCell ref="A2:L2"/>
    <mergeCell ref="A3:L3"/>
    <mergeCell ref="A4:L4"/>
    <mergeCell ref="A26:L26"/>
    <mergeCell ref="A7:A8"/>
    <mergeCell ref="B7:D7"/>
    <mergeCell ref="E7:G7"/>
    <mergeCell ref="J7:L7"/>
  </mergeCells>
  <printOptions horizontalCentered="1"/>
  <pageMargins left="0.7" right="0.7" top="0.66" bottom="0.66" header="0.3" footer="0.3"/>
  <pageSetup scale="77"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view="pageBreakPreview" zoomScale="85" zoomScaleNormal="100" zoomScaleSheetLayoutView="85" workbookViewId="0">
      <selection activeCell="I24" sqref="I24"/>
    </sheetView>
  </sheetViews>
  <sheetFormatPr defaultRowHeight="14.25" x14ac:dyDescent="0.2"/>
  <cols>
    <col min="1" max="1" width="35.6640625" style="35" customWidth="1"/>
    <col min="2" max="9" width="10.6640625" style="35" customWidth="1"/>
    <col min="10" max="10" width="11.6640625" style="35" customWidth="1"/>
    <col min="11" max="11" width="10.88671875" style="36" bestFit="1" customWidth="1"/>
    <col min="12" max="12" width="3.5546875" style="35" customWidth="1"/>
    <col min="13" max="13" width="95.5546875" style="35" customWidth="1"/>
    <col min="14" max="15" width="6.44140625" style="35" customWidth="1"/>
    <col min="16" max="16" width="9.88671875" style="35" customWidth="1"/>
    <col min="17" max="18" width="6.44140625" style="35" customWidth="1"/>
    <col min="19" max="19" width="9.88671875" style="35" customWidth="1"/>
    <col min="20" max="16384" width="8.88671875" style="35"/>
  </cols>
  <sheetData>
    <row r="1" spans="1:19" ht="18" x14ac:dyDescent="0.25">
      <c r="A1" s="530" t="s">
        <v>9</v>
      </c>
      <c r="B1" s="530"/>
      <c r="C1" s="530"/>
      <c r="D1" s="530"/>
      <c r="E1" s="530"/>
      <c r="F1" s="530"/>
      <c r="G1" s="530"/>
      <c r="H1" s="530"/>
      <c r="I1" s="530"/>
      <c r="J1" s="530"/>
      <c r="K1" s="46" t="s">
        <v>22</v>
      </c>
      <c r="L1" s="74"/>
      <c r="M1" s="166"/>
      <c r="N1" s="74"/>
      <c r="O1" s="74"/>
      <c r="P1" s="74"/>
      <c r="Q1" s="74"/>
      <c r="R1" s="74"/>
      <c r="S1" s="74"/>
    </row>
    <row r="2" spans="1:19" ht="15" x14ac:dyDescent="0.2">
      <c r="A2" s="531" t="s">
        <v>1</v>
      </c>
      <c r="B2" s="531"/>
      <c r="C2" s="531"/>
      <c r="D2" s="531"/>
      <c r="E2" s="531"/>
      <c r="F2" s="531"/>
      <c r="G2" s="531"/>
      <c r="H2" s="531"/>
      <c r="I2" s="531"/>
      <c r="J2" s="531"/>
      <c r="K2" s="46" t="s">
        <v>22</v>
      </c>
      <c r="L2" s="73"/>
      <c r="M2" s="167"/>
      <c r="N2" s="73"/>
      <c r="O2" s="73"/>
      <c r="P2" s="73"/>
      <c r="Q2" s="73"/>
      <c r="R2" s="73"/>
      <c r="S2" s="73"/>
    </row>
    <row r="3" spans="1:19" x14ac:dyDescent="0.2">
      <c r="A3" s="532" t="s">
        <v>0</v>
      </c>
      <c r="B3" s="532"/>
      <c r="C3" s="532"/>
      <c r="D3" s="532"/>
      <c r="E3" s="532"/>
      <c r="F3" s="532"/>
      <c r="G3" s="532"/>
      <c r="H3" s="532"/>
      <c r="I3" s="532"/>
      <c r="J3" s="532"/>
      <c r="K3" s="46" t="s">
        <v>22</v>
      </c>
      <c r="L3" s="72"/>
      <c r="M3" s="167"/>
      <c r="N3" s="72"/>
      <c r="O3" s="72"/>
      <c r="P3" s="72"/>
      <c r="Q3" s="72"/>
      <c r="R3" s="72"/>
      <c r="S3" s="72"/>
    </row>
    <row r="4" spans="1:19" x14ac:dyDescent="0.2">
      <c r="A4" s="533" t="s">
        <v>13</v>
      </c>
      <c r="B4" s="533"/>
      <c r="C4" s="533"/>
      <c r="D4" s="533"/>
      <c r="E4" s="533"/>
      <c r="F4" s="533"/>
      <c r="G4" s="533"/>
      <c r="H4" s="533"/>
      <c r="I4" s="533"/>
      <c r="J4" s="533"/>
      <c r="K4" s="46" t="s">
        <v>22</v>
      </c>
      <c r="L4" s="71"/>
      <c r="M4" s="167"/>
      <c r="N4" s="71"/>
      <c r="O4" s="71"/>
      <c r="P4" s="71"/>
      <c r="Q4" s="71"/>
      <c r="R4" s="71"/>
      <c r="S4" s="71"/>
    </row>
    <row r="5" spans="1:19" ht="15" x14ac:dyDescent="0.25">
      <c r="A5" s="533"/>
      <c r="B5" s="533"/>
      <c r="C5" s="533"/>
      <c r="D5" s="533"/>
      <c r="E5" s="533"/>
      <c r="F5" s="533"/>
      <c r="G5" s="533"/>
      <c r="H5" s="533"/>
      <c r="I5" s="533"/>
      <c r="J5" s="533"/>
      <c r="K5" s="46" t="s">
        <v>22</v>
      </c>
      <c r="L5" s="71"/>
      <c r="M5" s="169"/>
      <c r="N5" s="71"/>
      <c r="O5" s="71"/>
      <c r="P5" s="71"/>
      <c r="Q5" s="71"/>
      <c r="R5" s="71"/>
      <c r="S5" s="71"/>
    </row>
    <row r="6" spans="1:19" ht="15" thickBot="1" x14ac:dyDescent="0.25">
      <c r="A6" s="533"/>
      <c r="B6" s="533"/>
      <c r="C6" s="533"/>
      <c r="D6" s="533"/>
      <c r="E6" s="533"/>
      <c r="F6" s="533"/>
      <c r="G6" s="533"/>
      <c r="H6" s="533"/>
      <c r="I6" s="533"/>
      <c r="J6" s="533"/>
      <c r="K6" s="46" t="s">
        <v>22</v>
      </c>
      <c r="L6" s="71"/>
      <c r="M6" s="76"/>
      <c r="N6" s="71"/>
      <c r="O6" s="71"/>
      <c r="P6" s="71"/>
      <c r="Q6" s="71"/>
      <c r="R6" s="71"/>
      <c r="S6" s="71"/>
    </row>
    <row r="7" spans="1:19" ht="46.5" customHeight="1" x14ac:dyDescent="0.2">
      <c r="A7" s="608" t="s">
        <v>10</v>
      </c>
      <c r="B7" s="603" t="s">
        <v>245</v>
      </c>
      <c r="C7" s="604"/>
      <c r="D7" s="603" t="s">
        <v>209</v>
      </c>
      <c r="E7" s="604"/>
      <c r="F7" s="605" t="s">
        <v>160</v>
      </c>
      <c r="G7" s="606"/>
      <c r="H7" s="606"/>
      <c r="I7" s="606"/>
      <c r="J7" s="607"/>
      <c r="K7" s="46" t="s">
        <v>22</v>
      </c>
      <c r="M7" s="168"/>
    </row>
    <row r="8" spans="1:19" ht="28.5" x14ac:dyDescent="0.2">
      <c r="A8" s="609"/>
      <c r="B8" s="70" t="s">
        <v>71</v>
      </c>
      <c r="C8" s="70" t="s">
        <v>107</v>
      </c>
      <c r="D8" s="70" t="s">
        <v>71</v>
      </c>
      <c r="E8" s="70" t="s">
        <v>107</v>
      </c>
      <c r="F8" s="70" t="s">
        <v>5</v>
      </c>
      <c r="G8" s="70" t="s">
        <v>43</v>
      </c>
      <c r="H8" s="70" t="s">
        <v>57</v>
      </c>
      <c r="I8" s="70" t="s">
        <v>106</v>
      </c>
      <c r="J8" s="69" t="s">
        <v>105</v>
      </c>
      <c r="K8" s="46" t="s">
        <v>22</v>
      </c>
      <c r="M8" s="168"/>
    </row>
    <row r="9" spans="1:19" x14ac:dyDescent="0.2">
      <c r="A9" s="80" t="s">
        <v>18</v>
      </c>
      <c r="B9" s="39">
        <v>26</v>
      </c>
      <c r="C9" s="39">
        <v>0</v>
      </c>
      <c r="D9" s="39">
        <v>24</v>
      </c>
      <c r="E9" s="39">
        <v>0</v>
      </c>
      <c r="F9" s="39">
        <v>0</v>
      </c>
      <c r="G9" s="39">
        <v>0</v>
      </c>
      <c r="H9" s="39">
        <v>0</v>
      </c>
      <c r="I9" s="39">
        <f>D9+F9+G9+H9</f>
        <v>24</v>
      </c>
      <c r="J9" s="43">
        <v>0</v>
      </c>
      <c r="K9" s="46" t="s">
        <v>22</v>
      </c>
      <c r="M9" s="168"/>
    </row>
    <row r="10" spans="1:19" x14ac:dyDescent="0.2">
      <c r="A10" s="80" t="s">
        <v>19</v>
      </c>
      <c r="B10" s="39">
        <v>14</v>
      </c>
      <c r="C10" s="39">
        <v>0</v>
      </c>
      <c r="D10" s="39">
        <v>14</v>
      </c>
      <c r="E10" s="39">
        <v>0</v>
      </c>
      <c r="F10" s="39">
        <v>0</v>
      </c>
      <c r="G10" s="39">
        <v>0</v>
      </c>
      <c r="H10" s="39">
        <v>0</v>
      </c>
      <c r="I10" s="39">
        <f>D10+F10+G10+H10</f>
        <v>14</v>
      </c>
      <c r="J10" s="43">
        <v>0</v>
      </c>
      <c r="K10" s="46" t="s">
        <v>22</v>
      </c>
      <c r="M10" s="168"/>
    </row>
    <row r="11" spans="1:19" x14ac:dyDescent="0.2">
      <c r="A11" s="80" t="s">
        <v>23</v>
      </c>
      <c r="B11" s="39">
        <v>123</v>
      </c>
      <c r="C11" s="39">
        <v>0</v>
      </c>
      <c r="D11" s="39">
        <v>114</v>
      </c>
      <c r="E11" s="39">
        <v>0</v>
      </c>
      <c r="F11" s="39">
        <v>0</v>
      </c>
      <c r="G11" s="39">
        <v>0</v>
      </c>
      <c r="H11" s="39">
        <v>0</v>
      </c>
      <c r="I11" s="39">
        <f>SUM(D11+F11+G11+H11)</f>
        <v>114</v>
      </c>
      <c r="J11" s="43">
        <v>0</v>
      </c>
      <c r="K11" s="46" t="s">
        <v>22</v>
      </c>
      <c r="M11" s="168"/>
    </row>
    <row r="12" spans="1:19" x14ac:dyDescent="0.2">
      <c r="A12" s="80" t="s">
        <v>12</v>
      </c>
      <c r="B12" s="39">
        <v>57</v>
      </c>
      <c r="C12" s="39">
        <v>0</v>
      </c>
      <c r="D12" s="39">
        <v>51</v>
      </c>
      <c r="E12" s="39">
        <v>0</v>
      </c>
      <c r="F12" s="39">
        <v>0</v>
      </c>
      <c r="G12" s="39">
        <v>0</v>
      </c>
      <c r="H12" s="39">
        <v>0</v>
      </c>
      <c r="I12" s="39">
        <f>D12+F12+G12+H12</f>
        <v>51</v>
      </c>
      <c r="J12" s="43">
        <v>0</v>
      </c>
      <c r="K12" s="46" t="s">
        <v>22</v>
      </c>
      <c r="M12" s="168"/>
    </row>
    <row r="13" spans="1:19" x14ac:dyDescent="0.2">
      <c r="A13" s="80" t="s">
        <v>24</v>
      </c>
      <c r="B13" s="39">
        <v>40</v>
      </c>
      <c r="C13" s="39">
        <v>0</v>
      </c>
      <c r="D13" s="39">
        <v>36</v>
      </c>
      <c r="E13" s="39">
        <v>0</v>
      </c>
      <c r="F13" s="39">
        <v>0</v>
      </c>
      <c r="G13" s="39">
        <v>0</v>
      </c>
      <c r="H13" s="39">
        <v>0</v>
      </c>
      <c r="I13" s="39">
        <f>D13+F13+G13+H13</f>
        <v>36</v>
      </c>
      <c r="J13" s="43">
        <v>0</v>
      </c>
      <c r="K13" s="46" t="s">
        <v>22</v>
      </c>
      <c r="M13" s="168"/>
    </row>
    <row r="14" spans="1:19" ht="15" x14ac:dyDescent="0.25">
      <c r="A14" s="77" t="s">
        <v>8</v>
      </c>
      <c r="B14" s="66">
        <f t="shared" ref="B14:J14" si="0">SUM(B9:B13)</f>
        <v>260</v>
      </c>
      <c r="C14" s="66">
        <f t="shared" si="0"/>
        <v>0</v>
      </c>
      <c r="D14" s="66">
        <f t="shared" si="0"/>
        <v>239</v>
      </c>
      <c r="E14" s="66">
        <f t="shared" si="0"/>
        <v>0</v>
      </c>
      <c r="F14" s="66">
        <f t="shared" si="0"/>
        <v>0</v>
      </c>
      <c r="G14" s="66">
        <f t="shared" si="0"/>
        <v>0</v>
      </c>
      <c r="H14" s="66">
        <f t="shared" si="0"/>
        <v>0</v>
      </c>
      <c r="I14" s="66">
        <f t="shared" si="0"/>
        <v>239</v>
      </c>
      <c r="J14" s="65">
        <f t="shared" si="0"/>
        <v>0</v>
      </c>
      <c r="K14" s="46" t="s">
        <v>22</v>
      </c>
      <c r="M14" s="168"/>
    </row>
    <row r="15" spans="1:19" x14ac:dyDescent="0.2">
      <c r="A15" s="79" t="s">
        <v>14</v>
      </c>
      <c r="B15" s="56">
        <v>53</v>
      </c>
      <c r="C15" s="56">
        <v>0</v>
      </c>
      <c r="D15" s="56">
        <v>37</v>
      </c>
      <c r="E15" s="56">
        <v>0</v>
      </c>
      <c r="F15" s="56">
        <v>0</v>
      </c>
      <c r="G15" s="56">
        <v>0</v>
      </c>
      <c r="H15" s="56">
        <f>SUM(H9:H14)</f>
        <v>0</v>
      </c>
      <c r="I15" s="56">
        <f>D15+F15+G15+H15</f>
        <v>37</v>
      </c>
      <c r="J15" s="55">
        <v>0</v>
      </c>
      <c r="K15" s="46" t="s">
        <v>22</v>
      </c>
      <c r="M15" s="168"/>
    </row>
    <row r="16" spans="1:19" x14ac:dyDescent="0.2">
      <c r="A16" s="78" t="s">
        <v>20</v>
      </c>
      <c r="B16" s="39">
        <v>207</v>
      </c>
      <c r="C16" s="39">
        <v>0</v>
      </c>
      <c r="D16" s="39">
        <v>202</v>
      </c>
      <c r="E16" s="39">
        <v>0</v>
      </c>
      <c r="F16" s="39">
        <v>0</v>
      </c>
      <c r="G16" s="39">
        <v>0</v>
      </c>
      <c r="H16" s="39">
        <f>SUM(H9:H15)</f>
        <v>0</v>
      </c>
      <c r="I16" s="39">
        <f>D16+F16+G16+H16</f>
        <v>202</v>
      </c>
      <c r="J16" s="43">
        <v>0</v>
      </c>
      <c r="K16" s="46" t="s">
        <v>22</v>
      </c>
      <c r="M16" s="168"/>
    </row>
    <row r="17" spans="1:13" x14ac:dyDescent="0.2">
      <c r="A17" s="78" t="s">
        <v>104</v>
      </c>
      <c r="B17" s="39">
        <v>0</v>
      </c>
      <c r="C17" s="39">
        <v>0</v>
      </c>
      <c r="D17" s="39">
        <v>0</v>
      </c>
      <c r="E17" s="39">
        <v>0</v>
      </c>
      <c r="F17" s="39">
        <v>0</v>
      </c>
      <c r="G17" s="39">
        <v>0</v>
      </c>
      <c r="H17" s="39">
        <f>SUM(H9:H16)</f>
        <v>0</v>
      </c>
      <c r="I17" s="39">
        <f>D17+F17+G17+H17</f>
        <v>0</v>
      </c>
      <c r="J17" s="43">
        <v>0</v>
      </c>
      <c r="K17" s="46" t="s">
        <v>22</v>
      </c>
      <c r="M17" s="168"/>
    </row>
    <row r="18" spans="1:13" ht="15.75" thickBot="1" x14ac:dyDescent="0.3">
      <c r="A18" s="451" t="s">
        <v>8</v>
      </c>
      <c r="B18" s="452">
        <f t="shared" ref="B18:J18" si="1">SUM(B15:B17)</f>
        <v>260</v>
      </c>
      <c r="C18" s="452">
        <f t="shared" si="1"/>
        <v>0</v>
      </c>
      <c r="D18" s="452">
        <f t="shared" si="1"/>
        <v>239</v>
      </c>
      <c r="E18" s="452">
        <f t="shared" si="1"/>
        <v>0</v>
      </c>
      <c r="F18" s="452">
        <f t="shared" si="1"/>
        <v>0</v>
      </c>
      <c r="G18" s="452">
        <f t="shared" si="1"/>
        <v>0</v>
      </c>
      <c r="H18" s="452">
        <f t="shared" si="1"/>
        <v>0</v>
      </c>
      <c r="I18" s="452">
        <f t="shared" si="1"/>
        <v>239</v>
      </c>
      <c r="J18" s="453">
        <f t="shared" si="1"/>
        <v>0</v>
      </c>
      <c r="K18" s="46" t="s">
        <v>6</v>
      </c>
      <c r="M18" s="168"/>
    </row>
    <row r="19" spans="1:13" x14ac:dyDescent="0.2">
      <c r="K19" s="46"/>
      <c r="M19" s="168"/>
    </row>
    <row r="20" spans="1:13" x14ac:dyDescent="0.2">
      <c r="M20" s="168"/>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3"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 Org Chart</vt:lpstr>
      <vt:lpstr>B. Summ of Req. </vt:lpstr>
      <vt:lpstr>B. Summ of Req. by DU</vt:lpstr>
      <vt:lpstr>C. Program Changes by DU</vt:lpstr>
      <vt:lpstr>D. Strategic Goals &amp; Object</vt:lpstr>
      <vt:lpstr>E. ATB Justification</vt:lpstr>
      <vt:lpstr>F. 2013 Crosswalk</vt:lpstr>
      <vt:lpstr>G. 2014 Crosswalk</vt:lpstr>
      <vt:lpstr>I. Permanent Positions</vt:lpstr>
      <vt:lpstr>J. Financial Analysis</vt:lpstr>
      <vt:lpstr>K. Summary by OC</vt:lpstr>
      <vt:lpstr>M. Summary of Change</vt:lpstr>
      <vt:lpstr>N. Status of Construction</vt:lpstr>
      <vt:lpstr>'A. Org Chart'!Print_Area</vt:lpstr>
      <vt:lpstr>'B. Summ of Req. '!Print_Area</vt:lpstr>
      <vt:lpstr>'B. Summ of Req. by DU'!Print_Area</vt:lpstr>
      <vt:lpstr>'C. Program Changes by DU'!Print_Area</vt:lpstr>
      <vt:lpstr>'D. Strategic Goals &amp; Object'!Print_Area</vt:lpstr>
      <vt:lpstr>'E. ATB Justification'!Print_Area</vt:lpstr>
      <vt:lpstr>'F. 2013 Crosswalk'!Print_Area</vt:lpstr>
      <vt:lpstr>'G. 2014 Crosswalk'!Print_Area</vt:lpstr>
      <vt:lpstr>'I. Permanent Positions'!Print_Area</vt:lpstr>
      <vt:lpstr>'J. Financial Analysis'!Print_Area</vt:lpstr>
      <vt:lpstr>'K. Summary by OC'!Print_Area</vt:lpstr>
      <vt:lpstr>'M. Summary of Change'!Print_Area</vt:lpstr>
      <vt:lpstr>'N. Status of Construction'!Print_Area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2014-03-07T17:14:52Z</cp:lastPrinted>
  <dcterms:created xsi:type="dcterms:W3CDTF">2003-08-28T20:51:00Z</dcterms:created>
  <dcterms:modified xsi:type="dcterms:W3CDTF">2014-03-07T17:14:55Z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