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850" windowWidth="28830" windowHeight="5895" tabRatio="806" firstSheet="2" activeTab="9"/>
  </bookViews>
  <sheets>
    <sheet name="A. Org Chart" sheetId="24" r:id="rId1"/>
    <sheet name="B. Summ of Req." sheetId="20" r:id="rId2"/>
    <sheet name="B. Summ of Req. by DU" sheetId="4" r:id="rId3"/>
    <sheet name="D. Strategic Goals &amp; Objectives" sheetId="8" r:id="rId4"/>
    <sheet name="E. ATB Justification" sheetId="21" r:id="rId5"/>
    <sheet name="F. 2013 Crosswalk" sheetId="10" r:id="rId6"/>
    <sheet name="G. 2014 Crosswalk" sheetId="11" r:id="rId7"/>
    <sheet name="I. Permanent Positions" sheetId="13" r:id="rId8"/>
    <sheet name="K. Summary by OC" sheetId="14" r:id="rId9"/>
    <sheet name="M. Summary of Change" sheetId="23" r:id="rId10"/>
  </sheets>
  <definedNames>
    <definedName name="_11POS_BY_CAT">#REF!</definedName>
    <definedName name="_1ATTORNEY_SUPP">#REF!</definedName>
    <definedName name="_2ATTORNEY_SUPP">#REF!</definedName>
    <definedName name="_2GA_ROLLUP">#REF!</definedName>
    <definedName name="_3POS_BY_CAT">#REF!</definedName>
    <definedName name="_6GA_ROLLUP">#REF!</definedName>
    <definedName name="_7GA_ROLLUP">#REF!</definedName>
    <definedName name="_9POS_BY_CAT">#REF!</definedName>
    <definedName name="DL">#REF!</definedName>
    <definedName name="EXECSUPP">#REF!</definedName>
    <definedName name="FY0711.1">#REF!</definedName>
    <definedName name="FY0711.5">#REF!</definedName>
    <definedName name="FY0712.1">#REF!</definedName>
    <definedName name="FY0721.0">#REF!</definedName>
    <definedName name="FY0722.0">#REF!</definedName>
    <definedName name="FY0723.1">#REF!</definedName>
    <definedName name="FY0723.2">#REF!</definedName>
    <definedName name="FY0723.3">#REF!</definedName>
    <definedName name="FY0724.0">#REF!</definedName>
    <definedName name="FY0725.2">#REF!</definedName>
    <definedName name="FY0725.3">#REF!</definedName>
    <definedName name="FY0725.6">#REF!</definedName>
    <definedName name="FY0726.0">#REF!</definedName>
    <definedName name="FY0731.0">#REF!</definedName>
    <definedName name="FY0732.0">#REF!</definedName>
    <definedName name="FY07Ling">#REF!</definedName>
    <definedName name="FY07Mult">#REF!</definedName>
    <definedName name="FY07PEPI">#REF!</definedName>
    <definedName name="FY07Tot">#REF!</definedName>
    <definedName name="FY07Train">#REF!</definedName>
    <definedName name="FY0811.1">#REF!</definedName>
    <definedName name="FY0811.5">#REF!</definedName>
    <definedName name="FY0812.1">#REF!</definedName>
    <definedName name="FY0821.0">#REF!</definedName>
    <definedName name="FY0822.0">#REF!</definedName>
    <definedName name="FY0823.1">#REF!</definedName>
    <definedName name="FY0823.2">#REF!</definedName>
    <definedName name="FY0823.3">#REF!</definedName>
    <definedName name="FY0824.0">#REF!</definedName>
    <definedName name="FY0825.2">#REF!</definedName>
    <definedName name="FY0825.3">#REF!</definedName>
    <definedName name="FY0825.6">#REF!</definedName>
    <definedName name="FY0826.0">#REF!</definedName>
    <definedName name="FY0831.0">#REF!</definedName>
    <definedName name="FY0832.0">#REF!</definedName>
    <definedName name="FY08Ling">#REF!</definedName>
    <definedName name="FY08Mult">#REF!</definedName>
    <definedName name="FY08PEPI">#REF!</definedName>
    <definedName name="FY08Tot">#REF!</definedName>
    <definedName name="FY08Train">#REF!</definedName>
    <definedName name="FY0911.1">#REF!</definedName>
    <definedName name="FY0911.5">#REF!</definedName>
    <definedName name="FY0912.1">#REF!</definedName>
    <definedName name="FY0921.0">#REF!</definedName>
    <definedName name="FY0922.0">#REF!</definedName>
    <definedName name="FY0923.1">#REF!</definedName>
    <definedName name="FY0923.2">#REF!</definedName>
    <definedName name="FY0923.3">#REF!</definedName>
    <definedName name="FY0924.0">#REF!</definedName>
    <definedName name="FY0925.2">#REF!</definedName>
    <definedName name="FY0925.3">#REF!</definedName>
    <definedName name="FY0925.6">#REF!</definedName>
    <definedName name="FY0926.0">#REF!</definedName>
    <definedName name="FY0931.0">#REF!</definedName>
    <definedName name="FY0932.0">#REF!</definedName>
    <definedName name="FY09Ling">#REF!</definedName>
    <definedName name="FY09Mult">#REF!</definedName>
    <definedName name="FY09PEPI">#REF!</definedName>
    <definedName name="FY09Tot">#REF!</definedName>
    <definedName name="FY09Train">#REF!</definedName>
    <definedName name="INTEL">#REF!</definedName>
    <definedName name="JMD">#REF!</definedName>
    <definedName name="PART">#REF!</definedName>
    <definedName name="_xlnm.Print_Area" localSheetId="0">'A. Org Chart'!$A$1:$L$33</definedName>
    <definedName name="_xlnm.Print_Area" localSheetId="1">'B. Summ of Req.'!$A$1:$D$41</definedName>
    <definedName name="_xlnm.Print_Area" localSheetId="2">'B. Summ of Req. by DU'!$A$1:$M$35</definedName>
    <definedName name="_xlnm.Print_Area" localSheetId="3">'D. Strategic Goals &amp; Objectives'!$A$1:$N$14</definedName>
    <definedName name="_xlnm.Print_Area" localSheetId="4">'E. ATB Justification'!$A$1:$G$11</definedName>
    <definedName name="_xlnm.Print_Area" localSheetId="5">'F. 2013 Crosswalk'!$A$1:$U$21</definedName>
    <definedName name="_xlnm.Print_Area" localSheetId="6">'G. 2014 Crosswalk'!$A$1:$L$22</definedName>
    <definedName name="_xlnm.Print_Area" localSheetId="7">'I. Permanent Positions'!$A$1:$J$28</definedName>
    <definedName name="_xlnm.Print_Area" localSheetId="8">'K. Summary by OC'!$A$1:$I$33</definedName>
    <definedName name="_xlnm.Print_Area" localSheetId="9">'M. Summary of Change'!$A$1:$D$25</definedName>
    <definedName name="_xlnm.Print_Area">#REF!</definedName>
    <definedName name="_xlnm.Print_Titles" localSheetId="3">'D. Strategic Goals &amp; Objectives'!$1:$8</definedName>
    <definedName name="_xlnm.Print_Titles" localSheetId="4">'E. ATB Justification'!$1:$6</definedName>
    <definedName name="REIMPRO">#REF!</definedName>
    <definedName name="REIMSOR">#REF!</definedName>
    <definedName name="Test">#REF!</definedName>
  </definedNames>
  <calcPr calcId="145621"/>
</workbook>
</file>

<file path=xl/calcChain.xml><?xml version="1.0" encoding="utf-8"?>
<calcChain xmlns="http://schemas.openxmlformats.org/spreadsheetml/2006/main">
  <c r="F10" i="21" l="1"/>
  <c r="E10" i="21"/>
  <c r="D12" i="8"/>
  <c r="E12" i="8"/>
  <c r="F12" i="8"/>
  <c r="G12" i="8"/>
  <c r="H12" i="8"/>
  <c r="I12" i="8"/>
  <c r="J12" i="8"/>
  <c r="K12" i="8"/>
  <c r="L12" i="8"/>
  <c r="M12" i="8"/>
  <c r="N12" i="8"/>
  <c r="C12" i="8"/>
  <c r="C25" i="20"/>
  <c r="B25" i="20"/>
  <c r="D25" i="20"/>
  <c r="B23" i="23" l="1"/>
  <c r="C23" i="23"/>
  <c r="D23" i="23"/>
  <c r="C17" i="23"/>
  <c r="B17" i="23"/>
  <c r="D17" i="23"/>
  <c r="C21" i="23" l="1"/>
  <c r="D21" i="23"/>
  <c r="B21" i="23"/>
  <c r="D14" i="23" l="1"/>
  <c r="C14" i="23"/>
  <c r="B14" i="23"/>
  <c r="G9" i="21" l="1"/>
  <c r="G10" i="21" s="1"/>
  <c r="D13" i="20" l="1"/>
  <c r="D18" i="20" s="1"/>
  <c r="J23" i="13"/>
  <c r="H23" i="13"/>
  <c r="I22" i="13"/>
  <c r="G23" i="13"/>
  <c r="F23" i="13"/>
  <c r="E23" i="13"/>
  <c r="C23" i="13"/>
  <c r="D23" i="13"/>
  <c r="B23" i="13"/>
  <c r="I20" i="13"/>
  <c r="I18" i="13"/>
  <c r="I21" i="13"/>
  <c r="I19" i="13"/>
  <c r="I17" i="13"/>
  <c r="I16" i="13"/>
  <c r="I15" i="13"/>
  <c r="I14" i="13"/>
  <c r="I13" i="13"/>
  <c r="I12" i="13"/>
  <c r="I11" i="13"/>
  <c r="I10" i="13"/>
  <c r="I9" i="13"/>
  <c r="I23" i="14" l="1"/>
  <c r="C9" i="14"/>
  <c r="U9" i="10" l="1"/>
  <c r="G10" i="10"/>
  <c r="F10" i="10"/>
  <c r="F12" i="10" s="1"/>
  <c r="F17" i="10" s="1"/>
  <c r="E10" i="10"/>
  <c r="C11" i="8"/>
  <c r="D11" i="8"/>
  <c r="E11" i="8"/>
  <c r="F11" i="8"/>
  <c r="G11" i="8"/>
  <c r="H11" i="8"/>
  <c r="I11" i="8"/>
  <c r="J11" i="8"/>
  <c r="K11" i="8"/>
  <c r="L11" i="8"/>
  <c r="C13" i="20"/>
  <c r="B13" i="20"/>
  <c r="U10" i="10" l="1"/>
  <c r="B18" i="20" l="1"/>
  <c r="B22" i="20"/>
  <c r="L11" i="11" l="1"/>
  <c r="L9" i="11"/>
  <c r="M10" i="10" l="1"/>
  <c r="L10" i="10"/>
  <c r="L12" i="10" s="1"/>
  <c r="L17" i="10" s="1"/>
  <c r="K10" i="10"/>
  <c r="C18" i="20" l="1"/>
  <c r="E9" i="21" l="1"/>
  <c r="F9" i="21"/>
  <c r="D34" i="20" l="1"/>
  <c r="C34" i="20"/>
  <c r="B34" i="20"/>
  <c r="D31" i="20"/>
  <c r="D35" i="20" s="1"/>
  <c r="C31" i="20"/>
  <c r="B31" i="20"/>
  <c r="B26" i="20"/>
  <c r="B27" i="20" s="1"/>
  <c r="D22" i="20"/>
  <c r="C22" i="20"/>
  <c r="B35" i="20" l="1"/>
  <c r="B36" i="20" s="1"/>
  <c r="B39" i="20" s="1"/>
  <c r="C26" i="20"/>
  <c r="C27" i="20" s="1"/>
  <c r="D26" i="20"/>
  <c r="D27" i="20" s="1"/>
  <c r="D36" i="20" s="1"/>
  <c r="C35" i="20"/>
  <c r="C36" i="20" l="1"/>
  <c r="C39" i="20" s="1"/>
  <c r="B38" i="20"/>
  <c r="D38" i="20"/>
  <c r="C38" i="20" l="1"/>
  <c r="T16" i="10"/>
  <c r="T15" i="10"/>
  <c r="T11" i="10"/>
  <c r="J10" i="10"/>
  <c r="I10" i="10"/>
  <c r="I12" i="10" s="1"/>
  <c r="I17" i="10" s="1"/>
  <c r="H10" i="10"/>
  <c r="K18" i="11" l="1"/>
  <c r="K17" i="11"/>
  <c r="K13" i="11"/>
  <c r="T9" i="10" l="1"/>
  <c r="A23" i="4" l="1"/>
  <c r="B9" i="14" l="1"/>
  <c r="B12" i="14" s="1"/>
  <c r="K9" i="4"/>
  <c r="H23" i="4" s="1"/>
  <c r="B10" i="4"/>
  <c r="S9" i="10" l="1"/>
  <c r="M11" i="4" l="1"/>
  <c r="J25" i="4" s="1"/>
  <c r="I23" i="13" l="1"/>
  <c r="I32" i="14" l="1"/>
  <c r="I31" i="14"/>
  <c r="H29" i="14"/>
  <c r="I26" i="14" l="1"/>
  <c r="I25" i="14"/>
  <c r="I22" i="14" l="1"/>
  <c r="I21" i="14"/>
  <c r="I20" i="14"/>
  <c r="I19" i="14"/>
  <c r="I18" i="14"/>
  <c r="I17" i="14"/>
  <c r="I16" i="14"/>
  <c r="I15" i="14"/>
  <c r="I14" i="14"/>
  <c r="I11" i="14"/>
  <c r="H11" i="14"/>
  <c r="I10" i="14"/>
  <c r="H10" i="14"/>
  <c r="G9" i="14"/>
  <c r="F9" i="14"/>
  <c r="E9" i="14"/>
  <c r="D9" i="14"/>
  <c r="C12" i="14"/>
  <c r="B27" i="14"/>
  <c r="I8" i="14"/>
  <c r="H8" i="14"/>
  <c r="G27" i="13"/>
  <c r="F27" i="13"/>
  <c r="E27" i="13"/>
  <c r="D27" i="13"/>
  <c r="C27" i="13"/>
  <c r="B27" i="13"/>
  <c r="H24" i="13"/>
  <c r="I24" i="13" s="1"/>
  <c r="C24" i="14" l="1"/>
  <c r="C27" i="14" s="1"/>
  <c r="F27" i="14"/>
  <c r="F12" i="14"/>
  <c r="G12" i="14"/>
  <c r="D27" i="14"/>
  <c r="D12" i="14"/>
  <c r="E12" i="14"/>
  <c r="E24" i="14" s="1"/>
  <c r="E27" i="14" s="1"/>
  <c r="I9" i="14"/>
  <c r="I12" i="14" s="1"/>
  <c r="I24" i="14" s="1"/>
  <c r="H9" i="14"/>
  <c r="H27" i="14" s="1"/>
  <c r="H25" i="13"/>
  <c r="G24" i="14" l="1"/>
  <c r="G27" i="14" s="1"/>
  <c r="H26" i="13"/>
  <c r="I26" i="13" s="1"/>
  <c r="I25" i="13"/>
  <c r="I27" i="14"/>
  <c r="H12" i="14"/>
  <c r="J27" i="13"/>
  <c r="H27" i="13" l="1"/>
  <c r="I27" i="13"/>
  <c r="I10" i="11"/>
  <c r="H10" i="11"/>
  <c r="H14" i="11" s="1"/>
  <c r="G10" i="11"/>
  <c r="F10" i="11"/>
  <c r="F14" i="11" s="1"/>
  <c r="F19" i="11" s="1"/>
  <c r="E10" i="11"/>
  <c r="D10" i="11"/>
  <c r="C10" i="11"/>
  <c r="C14" i="11" s="1"/>
  <c r="C19" i="11" s="1"/>
  <c r="B10" i="11"/>
  <c r="K9" i="11"/>
  <c r="J9" i="11"/>
  <c r="P10" i="10"/>
  <c r="O10" i="10"/>
  <c r="O12" i="10" s="1"/>
  <c r="N10" i="10"/>
  <c r="R10" i="10"/>
  <c r="Q10" i="10"/>
  <c r="D10" i="10"/>
  <c r="C10" i="10"/>
  <c r="C12" i="10" s="1"/>
  <c r="C17" i="10" s="1"/>
  <c r="B10" i="10"/>
  <c r="D12" i="11" l="1"/>
  <c r="L12" i="11" s="1"/>
  <c r="L10" i="11"/>
  <c r="O17" i="10"/>
  <c r="K10" i="11"/>
  <c r="K14" i="11" s="1"/>
  <c r="K19" i="11" s="1"/>
  <c r="J10" i="11"/>
  <c r="H19" i="11"/>
  <c r="T10" i="10"/>
  <c r="S10" i="10"/>
  <c r="T12" i="10" l="1"/>
  <c r="T17" i="10" s="1"/>
  <c r="N10" i="8"/>
  <c r="M10" i="8"/>
  <c r="N11" i="8" l="1"/>
  <c r="M11" i="8"/>
  <c r="L18" i="4"/>
  <c r="I32" i="4" s="1"/>
  <c r="L17" i="4"/>
  <c r="I31" i="4" s="1"/>
  <c r="I30" i="4"/>
  <c r="I29" i="4"/>
  <c r="L13" i="4"/>
  <c r="I27" i="4" s="1"/>
  <c r="G24" i="4"/>
  <c r="G26" i="4" s="1"/>
  <c r="F24" i="4"/>
  <c r="F28" i="4" s="1"/>
  <c r="F33" i="4" s="1"/>
  <c r="E24" i="4"/>
  <c r="D24" i="4"/>
  <c r="D26" i="4" s="1"/>
  <c r="C24" i="4"/>
  <c r="C28" i="4" s="1"/>
  <c r="C33" i="4" s="1"/>
  <c r="B24" i="4"/>
  <c r="J10" i="4"/>
  <c r="J12" i="4" s="1"/>
  <c r="I10" i="4"/>
  <c r="I14" i="4" s="1"/>
  <c r="I19" i="4" s="1"/>
  <c r="H10" i="4"/>
  <c r="G10" i="4"/>
  <c r="G12" i="4" s="1"/>
  <c r="F10" i="4"/>
  <c r="F14" i="4" s="1"/>
  <c r="E10" i="4"/>
  <c r="D10" i="4"/>
  <c r="D12" i="4" s="1"/>
  <c r="C10" i="4"/>
  <c r="C14" i="4" s="1"/>
  <c r="C19" i="4" s="1"/>
  <c r="M9" i="4"/>
  <c r="J23" i="4" s="1"/>
  <c r="L9" i="4"/>
  <c r="I23" i="4" s="1"/>
  <c r="M12" i="4" l="1"/>
  <c r="J26" i="4" s="1"/>
  <c r="K10" i="4"/>
  <c r="L10" i="4"/>
  <c r="M10" i="4"/>
  <c r="J24" i="4"/>
  <c r="F19" i="4"/>
  <c r="L19" i="4" s="1"/>
  <c r="I33" i="4" s="1"/>
  <c r="L14" i="4"/>
  <c r="I28" i="4" s="1"/>
  <c r="I24" i="4"/>
  <c r="H24" i="4"/>
</calcChain>
</file>

<file path=xl/sharedStrings.xml><?xml version="1.0" encoding="utf-8"?>
<sst xmlns="http://schemas.openxmlformats.org/spreadsheetml/2006/main" count="565" uniqueCount="153">
  <si>
    <t>Summary of Requirements</t>
  </si>
  <si>
    <t>(Dollars in Thousands)</t>
  </si>
  <si>
    <t>Direct Pos.</t>
  </si>
  <si>
    <t>Amount</t>
  </si>
  <si>
    <t>Technical Adjustments</t>
  </si>
  <si>
    <t>Other Adjustments</t>
  </si>
  <si>
    <t>Program Changes</t>
  </si>
  <si>
    <t>Subtotal, Increases</t>
  </si>
  <si>
    <t>Subtotal, Offsets</t>
  </si>
  <si>
    <t>Total Program Changes</t>
  </si>
  <si>
    <t>end of line</t>
  </si>
  <si>
    <t>end of sheet</t>
  </si>
  <si>
    <t>Total</t>
  </si>
  <si>
    <t>Reimbursable FTE</t>
  </si>
  <si>
    <t>Other FTE:</t>
  </si>
  <si>
    <t>LEAP</t>
  </si>
  <si>
    <t>Overtime</t>
  </si>
  <si>
    <t>Direct FTE</t>
  </si>
  <si>
    <t>Program Increases</t>
  </si>
  <si>
    <t>Program Offsets</t>
  </si>
  <si>
    <t>Resources by Department of Justice Strategic Goal/Objective</t>
  </si>
  <si>
    <t>Strategic Goal and Strategic Objective</t>
  </si>
  <si>
    <t>Direct Amount</t>
  </si>
  <si>
    <t>Direct/
Reimb FTE</t>
  </si>
  <si>
    <t>Goal 3</t>
  </si>
  <si>
    <t>Ensure and Support the Fair, Impartial, Efficient, and Transparent Administration of Justice at the Federal, State, Local, Tribal and International Levels.</t>
  </si>
  <si>
    <t>Subtotal, Goal 3</t>
  </si>
  <si>
    <t>TOTAL</t>
  </si>
  <si>
    <t xml:space="preserve"> </t>
  </si>
  <si>
    <t>Subtotal, Other Adjustments</t>
  </si>
  <si>
    <t>Reprogramming/Transfers</t>
  </si>
  <si>
    <t xml:space="preserve">Carryover </t>
  </si>
  <si>
    <t>Crosswalk of 2013 Availability</t>
  </si>
  <si>
    <t>Increase/Decrease</t>
  </si>
  <si>
    <t>Reimb. Pos.</t>
  </si>
  <si>
    <t>Detail of Permanent Positions by Category</t>
  </si>
  <si>
    <t>ATBs</t>
  </si>
  <si>
    <t>Category</t>
  </si>
  <si>
    <t>Clerical and Office Services (300-399)</t>
  </si>
  <si>
    <t>Accounting and Budget (500-599)</t>
  </si>
  <si>
    <t>Attorneys (905)</t>
  </si>
  <si>
    <t>Business &amp; Industry (1100-1199)</t>
  </si>
  <si>
    <t>Equipment/Facilities Services (1600-1699)</t>
  </si>
  <si>
    <t>Supply Services (2000-2099)</t>
  </si>
  <si>
    <t>Information Technology Mgmt  (2210)</t>
  </si>
  <si>
    <t>Total Direct Pos.</t>
  </si>
  <si>
    <t>Total Reimb. Pos.</t>
  </si>
  <si>
    <t>Headquarters (Washington, D.C.)</t>
  </si>
  <si>
    <t>U.S. Field</t>
  </si>
  <si>
    <t>Foreign Field</t>
  </si>
  <si>
    <t>Summary of Requirements by Object Class</t>
  </si>
  <si>
    <t>Object Class</t>
  </si>
  <si>
    <t>11.1 Full-Time Permanent</t>
  </si>
  <si>
    <t>Other Compensation</t>
  </si>
  <si>
    <t>11.8 Special Personal Services Payments</t>
  </si>
  <si>
    <t>Other Object  Classes</t>
  </si>
  <si>
    <t>12.0 Personnel Benefits</t>
  </si>
  <si>
    <t>21.0 Travel and Transportation of Persons</t>
  </si>
  <si>
    <t>23.2 Rental Payments to Others</t>
  </si>
  <si>
    <t>23.3 Communications, Utilities, and Miscellaneous Charges</t>
  </si>
  <si>
    <t>24.0 Printing and Reproduction</t>
  </si>
  <si>
    <t>25.2 Other Services from Non-Federal Sources</t>
  </si>
  <si>
    <t>26.0 Supplies and Materials</t>
  </si>
  <si>
    <t>31.0 Equipment</t>
  </si>
  <si>
    <t>Total Obligations</t>
  </si>
  <si>
    <t>Add - Unobligated End-of-Year, Available</t>
  </si>
  <si>
    <t>Total Direct Requirements</t>
  </si>
  <si>
    <t>Full-Time Permanent</t>
  </si>
  <si>
    <t>23.1 Rental Payments to GSA (Reimbursable)</t>
  </si>
  <si>
    <t>25.3 Other Goods and Services from Federal Sources - DHS Security (Reimbursable)</t>
  </si>
  <si>
    <t>Base Adjustments</t>
  </si>
  <si>
    <t>Total Base Adjustments</t>
  </si>
  <si>
    <t>Total Technical and Base Adjustments</t>
  </si>
  <si>
    <t>Estimate FTE</t>
  </si>
  <si>
    <t>Actual FTE</t>
  </si>
  <si>
    <t>Estim. FTE</t>
  </si>
  <si>
    <t>Balance Rescission</t>
  </si>
  <si>
    <t>Total Direct</t>
  </si>
  <si>
    <t>Total Direct and Reimb. FTE</t>
  </si>
  <si>
    <t>Grand Total, FTE</t>
  </si>
  <si>
    <t>Program Activity</t>
  </si>
  <si>
    <r>
      <t>Note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Excludes Balance Rescission and/or Supplemental Appropriations.</t>
    </r>
  </si>
  <si>
    <t>Justifications for Technical and Base Adjustments</t>
  </si>
  <si>
    <t>TOTAL DIRECT TECHNICAL and BASE ADJUSTMENTS</t>
  </si>
  <si>
    <t>Recoveries/Refunds</t>
  </si>
  <si>
    <t>11.5 Other Personnel Compensation</t>
  </si>
  <si>
    <t>22.0 Transportation of Things</t>
  </si>
  <si>
    <t>Subtract - Unobligated Balance, Start-of-Year</t>
  </si>
  <si>
    <t>Est. FTE</t>
  </si>
  <si>
    <t>Total Direct with Rescission</t>
  </si>
  <si>
    <t>Total Technical Adjustments</t>
  </si>
  <si>
    <t>2013 Enacted</t>
  </si>
  <si>
    <t xml:space="preserve">  2013 Rescissions (1.877% &amp; 0.2%)</t>
  </si>
  <si>
    <t>FY 2015 Request</t>
  </si>
  <si>
    <t>Total 2013 Enacted (with Rescissions and Sequester)</t>
  </si>
  <si>
    <t>2015 Current Services</t>
  </si>
  <si>
    <t>2015 Total Request</t>
  </si>
  <si>
    <t>2015 Total Request (with Balance Rescission)</t>
  </si>
  <si>
    <t>2013 Enacted with Rescissions and Sequester</t>
  </si>
  <si>
    <t>2015 Technical and Base Adjustments</t>
  </si>
  <si>
    <t>2015 Increases</t>
  </si>
  <si>
    <t>2015 Offsets</t>
  </si>
  <si>
    <t>2015 Request</t>
  </si>
  <si>
    <t>Sequester</t>
  </si>
  <si>
    <t>2013 Actual</t>
  </si>
  <si>
    <t>Crosswalk of 2014 Availability</t>
  </si>
  <si>
    <t>2014 Availability</t>
  </si>
  <si>
    <r>
      <t xml:space="preserve">2013 Appropriation Enacted w/o Balance Rescission </t>
    </r>
    <r>
      <rPr>
        <b/>
        <vertAlign val="superscript"/>
        <sz val="11"/>
        <color theme="1"/>
        <rFont val="Arial"/>
        <family val="2"/>
      </rPr>
      <t>1</t>
    </r>
  </si>
  <si>
    <t>Footnotes:</t>
  </si>
  <si>
    <t>Provide safe, secure, humane, and cost effective confinement and transportation of federal detainees and inmates</t>
  </si>
  <si>
    <t>Supplementals</t>
  </si>
  <si>
    <t>1) The 2013 Enacted appropriation includes the 2 across-the-board rescissions of 1.877% and 0.2%</t>
  </si>
  <si>
    <t xml:space="preserve">  2013 Sequester</t>
  </si>
  <si>
    <t>2013 Balance Rescission</t>
  </si>
  <si>
    <t>2014 Balance Rescission</t>
  </si>
  <si>
    <t>2015 Balance Rescission</t>
  </si>
  <si>
    <t>Direct Positions</t>
  </si>
  <si>
    <t>FTE</t>
  </si>
  <si>
    <t>Note: The FTE for FY 2013 is actual and for FY 2014 and FY 2015 is estimated.</t>
  </si>
  <si>
    <t>2013 Enacted with Rescissions &amp; Sequestration</t>
  </si>
  <si>
    <t>93.0 Other - Administrative Expenses</t>
  </si>
  <si>
    <t>Correctional Institution Administration (006)</t>
  </si>
  <si>
    <t>Industrial Hygiene (690)</t>
  </si>
  <si>
    <t>Engineering and Architecture Group (800-899)</t>
  </si>
  <si>
    <t>Training/Education (1700-1799)</t>
  </si>
  <si>
    <t>Manufacturing Quality Control Group (1900-1999)</t>
  </si>
  <si>
    <t>Transporation (2100-2199)</t>
  </si>
  <si>
    <t>Ungraded (culinary, farm, mechanical, and construction)</t>
  </si>
  <si>
    <t>Federal Prison System</t>
  </si>
  <si>
    <t>Federal Prison Industries</t>
  </si>
  <si>
    <t>2013 Reduction in Programs</t>
  </si>
  <si>
    <t>2014 Increase in Programs</t>
  </si>
  <si>
    <t>N/A</t>
  </si>
  <si>
    <r>
      <rPr>
        <u/>
        <sz val="9"/>
        <color theme="1"/>
        <rFont val="Arial"/>
        <family val="2"/>
      </rPr>
      <t>Adjustment in Investment Activities</t>
    </r>
    <r>
      <rPr>
        <sz val="9"/>
        <color theme="1"/>
        <rFont val="Arial"/>
        <family val="2"/>
      </rPr>
      <t>:                                                                                                                                                                          An increase of $26,131,000 is estimated in FY 2015 as an adjustment in investment activity.                                                                                                                                                                            .</t>
    </r>
  </si>
  <si>
    <t>2014 Enacted</t>
  </si>
  <si>
    <t>FY 2014 Enacted</t>
  </si>
  <si>
    <t>Total 2014 Enacted (with Balance Rescission)</t>
  </si>
  <si>
    <t xml:space="preserve">           Other Adjustments - Adjustment in Investment Activity</t>
  </si>
  <si>
    <t>Increases:</t>
  </si>
  <si>
    <t xml:space="preserve">Offsets: </t>
  </si>
  <si>
    <t>2014 - 2015 Total Change</t>
  </si>
  <si>
    <t xml:space="preserve">           N/A</t>
  </si>
  <si>
    <t>M:  Summary of Change</t>
  </si>
  <si>
    <t>FY 2015 Summary of Change</t>
  </si>
  <si>
    <t>(Dollars in thousands)</t>
  </si>
  <si>
    <t>Pos.</t>
  </si>
  <si>
    <t>FY 2015 Congressional Budget</t>
  </si>
  <si>
    <t xml:space="preserve">FY 2015 Current Services </t>
  </si>
  <si>
    <t xml:space="preserve">         Total, Base Adjustments</t>
  </si>
  <si>
    <t>FPI funds are non-appropriated</t>
  </si>
  <si>
    <t xml:space="preserve">    Other Adjustments - Adjustment in Investment Activity</t>
  </si>
  <si>
    <t xml:space="preserve">    N/A</t>
  </si>
  <si>
    <t xml:space="preserve">         Total Program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</si>
</sst>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  <font>
      <u/>
      <sz val="9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0"/>
      <name val="Arial"/>
      <family val="2"/>
    </font>
    <font>
      <sz val="12"/>
      <color theme="0"/>
      <name val="Arial"/>
      <family val="2"/>
    </font>
    <font>
      <b/>
      <vertAlign val="superscript"/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color rgb="FF1F497D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color theme="0" tint="-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/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dashed">
        <color theme="0" tint="-0.14996795556505021"/>
      </bottom>
      <diagonal/>
    </border>
    <border>
      <left/>
      <right style="thin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theme="0" tint="-0.14996795556505021"/>
      </top>
      <bottom style="medium">
        <color auto="1"/>
      </bottom>
      <diagonal/>
    </border>
    <border>
      <left style="medium">
        <color auto="1"/>
      </left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/>
      <top style="dashed">
        <color theme="0" tint="-0.1499679555650502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thin">
        <color auto="1"/>
      </left>
      <right style="medium">
        <color auto="1"/>
      </right>
      <top style="dashed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ashed">
        <color theme="0" tint="-0.1499679555650502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 style="thin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hair">
        <color theme="0" tint="-0.34998626667073579"/>
      </top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/>
      <bottom style="dashed">
        <color theme="0" tint="-0.14996795556505021"/>
      </bottom>
      <diagonal/>
    </border>
    <border>
      <left style="medium">
        <color auto="1"/>
      </left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 style="medium">
        <color auto="1"/>
      </top>
      <bottom style="dashed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ashed">
        <color theme="0" tint="-0.14996795556505021"/>
      </bottom>
      <diagonal/>
    </border>
    <border>
      <left/>
      <right style="medium">
        <color auto="1"/>
      </right>
      <top style="dashed">
        <color theme="0" tint="-0.14996795556505021"/>
      </top>
      <bottom style="thin">
        <color auto="1"/>
      </bottom>
      <diagonal/>
    </border>
    <border>
      <left/>
      <right style="medium">
        <color auto="1"/>
      </right>
      <top style="dashed">
        <color theme="0" tint="-0.1499679555650502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theme="0" tint="-0.1499679555650502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3">
    <xf numFmtId="0" fontId="0" fillId="0" borderId="0"/>
    <xf numFmtId="43" fontId="15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8" fillId="0" borderId="0"/>
    <xf numFmtId="0" fontId="38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15" fillId="0" borderId="0"/>
    <xf numFmtId="0" fontId="15" fillId="0" borderId="0"/>
    <xf numFmtId="43" fontId="38" fillId="0" borderId="0" applyFont="0" applyFill="0" applyBorder="0" applyAlignment="0" applyProtection="0"/>
  </cellStyleXfs>
  <cellXfs count="295">
    <xf numFmtId="0" fontId="0" fillId="0" borderId="0" xfId="0"/>
    <xf numFmtId="3" fontId="19" fillId="0" borderId="6" xfId="0" applyNumberFormat="1" applyFont="1" applyBorder="1" applyAlignment="1">
      <alignment horizontal="center" vertical="top" wrapText="1"/>
    </xf>
    <xf numFmtId="3" fontId="19" fillId="0" borderId="7" xfId="0" applyNumberFormat="1" applyFont="1" applyBorder="1" applyAlignment="1">
      <alignment horizontal="center" vertical="top" wrapText="1"/>
    </xf>
    <xf numFmtId="164" fontId="19" fillId="0" borderId="8" xfId="1" applyNumberFormat="1" applyFont="1" applyBorder="1" applyAlignment="1">
      <alignment horizontal="center" vertical="top" wrapText="1"/>
    </xf>
    <xf numFmtId="0" fontId="20" fillId="0" borderId="0" xfId="0" applyFont="1"/>
    <xf numFmtId="0" fontId="19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16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right"/>
    </xf>
    <xf numFmtId="0" fontId="14" fillId="0" borderId="16" xfId="0" applyFont="1" applyBorder="1" applyAlignment="1">
      <alignment horizontal="left" indent="3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 applyAlignment="1">
      <alignment horizontal="left" indent="3"/>
    </xf>
    <xf numFmtId="0" fontId="14" fillId="0" borderId="19" xfId="0" applyFont="1" applyBorder="1" applyAlignment="1">
      <alignment horizontal="left" indent="5"/>
    </xf>
    <xf numFmtId="0" fontId="14" fillId="0" borderId="22" xfId="0" applyFont="1" applyBorder="1" applyAlignment="1">
      <alignment horizontal="left" indent="5"/>
    </xf>
    <xf numFmtId="0" fontId="14" fillId="0" borderId="6" xfId="0" applyFont="1" applyBorder="1" applyAlignment="1">
      <alignment horizontal="left" indent="3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/>
    <xf numFmtId="0" fontId="13" fillId="0" borderId="13" xfId="0" applyFont="1" applyBorder="1" applyAlignment="1">
      <alignment horizontal="center" vertical="top" wrapText="1"/>
    </xf>
    <xf numFmtId="3" fontId="14" fillId="0" borderId="20" xfId="0" applyNumberFormat="1" applyFont="1" applyBorder="1"/>
    <xf numFmtId="3" fontId="13" fillId="0" borderId="20" xfId="0" applyNumberFormat="1" applyFont="1" applyBorder="1"/>
    <xf numFmtId="3" fontId="13" fillId="0" borderId="21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0" fontId="19" fillId="0" borderId="35" xfId="0" applyFont="1" applyBorder="1" applyAlignment="1">
      <alignment horizontal="right"/>
    </xf>
    <xf numFmtId="0" fontId="19" fillId="0" borderId="41" xfId="0" applyFont="1" applyBorder="1" applyAlignment="1">
      <alignment vertical="top"/>
    </xf>
    <xf numFmtId="0" fontId="14" fillId="0" borderId="42" xfId="0" applyFont="1" applyBorder="1" applyAlignment="1">
      <alignment vertical="top"/>
    </xf>
    <xf numFmtId="0" fontId="14" fillId="0" borderId="43" xfId="0" applyFont="1" applyBorder="1"/>
    <xf numFmtId="0" fontId="14" fillId="0" borderId="44" xfId="0" applyFont="1" applyBorder="1"/>
    <xf numFmtId="0" fontId="19" fillId="0" borderId="30" xfId="0" applyFont="1" applyBorder="1" applyAlignment="1">
      <alignment horizontal="center"/>
    </xf>
    <xf numFmtId="3" fontId="19" fillId="0" borderId="7" xfId="0" applyNumberFormat="1" applyFont="1" applyBorder="1"/>
    <xf numFmtId="0" fontId="16" fillId="0" borderId="0" xfId="0" applyFont="1" applyBorder="1" applyAlignment="1"/>
    <xf numFmtId="0" fontId="19" fillId="0" borderId="28" xfId="0" applyFont="1" applyBorder="1" applyAlignment="1">
      <alignment vertical="top" wrapText="1"/>
    </xf>
    <xf numFmtId="0" fontId="23" fillId="0" borderId="33" xfId="0" applyFont="1" applyBorder="1" applyAlignment="1">
      <alignment vertical="center" wrapText="1"/>
    </xf>
    <xf numFmtId="0" fontId="26" fillId="0" borderId="0" xfId="0" applyFont="1" applyAlignment="1"/>
    <xf numFmtId="0" fontId="24" fillId="0" borderId="0" xfId="0" applyFont="1"/>
    <xf numFmtId="0" fontId="24" fillId="0" borderId="42" xfId="0" applyFont="1" applyBorder="1" applyAlignment="1">
      <alignment vertical="top"/>
    </xf>
    <xf numFmtId="0" fontId="24" fillId="0" borderId="43" xfId="0" applyFont="1" applyBorder="1"/>
    <xf numFmtId="0" fontId="26" fillId="0" borderId="0" xfId="0" applyFont="1"/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3" fontId="23" fillId="0" borderId="36" xfId="0" applyNumberFormat="1" applyFont="1" applyBorder="1"/>
    <xf numFmtId="3" fontId="23" fillId="0" borderId="20" xfId="0" applyNumberFormat="1" applyFont="1" applyBorder="1"/>
    <xf numFmtId="0" fontId="24" fillId="0" borderId="45" xfId="0" applyFont="1" applyBorder="1" applyAlignment="1">
      <alignment vertical="top"/>
    </xf>
    <xf numFmtId="3" fontId="23" fillId="0" borderId="50" xfId="0" applyNumberFormat="1" applyFont="1" applyBorder="1"/>
    <xf numFmtId="0" fontId="23" fillId="0" borderId="3" xfId="0" applyFont="1" applyBorder="1" applyAlignment="1">
      <alignment horizontal="center" vertical="center" wrapText="1"/>
    </xf>
    <xf numFmtId="3" fontId="24" fillId="0" borderId="21" xfId="0" applyNumberFormat="1" applyFont="1" applyBorder="1"/>
    <xf numFmtId="3" fontId="23" fillId="0" borderId="37" xfId="0" applyNumberFormat="1" applyFont="1" applyBorder="1"/>
    <xf numFmtId="0" fontId="16" fillId="0" borderId="0" xfId="0" applyFont="1"/>
    <xf numFmtId="0" fontId="16" fillId="0" borderId="33" xfId="0" applyFont="1" applyBorder="1" applyAlignment="1"/>
    <xf numFmtId="0" fontId="20" fillId="0" borderId="0" xfId="0" applyFont="1" applyAlignment="1"/>
    <xf numFmtId="0" fontId="12" fillId="0" borderId="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4" fillId="0" borderId="42" xfId="0" applyFont="1" applyBorder="1"/>
    <xf numFmtId="0" fontId="14" fillId="0" borderId="46" xfId="0" applyFont="1" applyBorder="1" applyAlignment="1">
      <alignment horizontal="left" indent="1"/>
    </xf>
    <xf numFmtId="0" fontId="14" fillId="0" borderId="42" xfId="0" applyFont="1" applyBorder="1" applyAlignment="1">
      <alignment horizontal="left" indent="1"/>
    </xf>
    <xf numFmtId="0" fontId="19" fillId="0" borderId="9" xfId="0" applyFont="1" applyBorder="1" applyAlignment="1">
      <alignment horizontal="center"/>
    </xf>
    <xf numFmtId="0" fontId="12" fillId="0" borderId="16" xfId="0" applyFont="1" applyBorder="1" applyAlignment="1">
      <alignment horizontal="left" indent="2"/>
    </xf>
    <xf numFmtId="0" fontId="12" fillId="0" borderId="19" xfId="0" applyFont="1" applyBorder="1" applyAlignment="1">
      <alignment horizontal="left" indent="2"/>
    </xf>
    <xf numFmtId="0" fontId="29" fillId="0" borderId="19" xfId="0" applyFont="1" applyBorder="1" applyAlignment="1">
      <alignment horizontal="left" indent="8"/>
    </xf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2" fillId="0" borderId="57" xfId="0" applyFont="1" applyBorder="1" applyAlignment="1">
      <alignment horizontal="left" wrapText="1" indent="2"/>
    </xf>
    <xf numFmtId="0" fontId="12" fillId="0" borderId="60" xfId="0" applyFont="1" applyBorder="1"/>
    <xf numFmtId="0" fontId="13" fillId="0" borderId="0" xfId="0" applyFont="1" applyBorder="1"/>
    <xf numFmtId="0" fontId="19" fillId="0" borderId="0" xfId="0" applyFont="1" applyBorder="1"/>
    <xf numFmtId="0" fontId="14" fillId="0" borderId="0" xfId="0" applyFont="1" applyBorder="1"/>
    <xf numFmtId="0" fontId="19" fillId="0" borderId="63" xfId="0" applyFont="1" applyBorder="1"/>
    <xf numFmtId="3" fontId="19" fillId="0" borderId="19" xfId="0" applyNumberFormat="1" applyFont="1" applyBorder="1"/>
    <xf numFmtId="3" fontId="19" fillId="0" borderId="20" xfId="0" applyNumberFormat="1" applyFont="1" applyBorder="1"/>
    <xf numFmtId="0" fontId="19" fillId="0" borderId="64" xfId="0" applyFont="1" applyBorder="1" applyAlignment="1">
      <alignment horizontal="left" indent="1"/>
    </xf>
    <xf numFmtId="3" fontId="19" fillId="0" borderId="21" xfId="0" applyNumberFormat="1" applyFont="1" applyBorder="1"/>
    <xf numFmtId="0" fontId="19" fillId="0" borderId="64" xfId="0" applyFont="1" applyBorder="1"/>
    <xf numFmtId="0" fontId="19" fillId="0" borderId="64" xfId="0" applyFont="1" applyBorder="1" applyAlignment="1">
      <alignment horizontal="left" indent="3"/>
    </xf>
    <xf numFmtId="0" fontId="19" fillId="0" borderId="62" xfId="0" applyFont="1" applyBorder="1" applyAlignment="1">
      <alignment horizontal="left"/>
    </xf>
    <xf numFmtId="3" fontId="19" fillId="0" borderId="42" xfId="0" applyNumberFormat="1" applyFont="1" applyBorder="1"/>
    <xf numFmtId="3" fontId="19" fillId="0" borderId="65" xfId="0" applyNumberFormat="1" applyFont="1" applyBorder="1"/>
    <xf numFmtId="0" fontId="19" fillId="0" borderId="64" xfId="0" applyFont="1" applyBorder="1" applyAlignment="1">
      <alignment horizontal="left"/>
    </xf>
    <xf numFmtId="0" fontId="19" fillId="0" borderId="63" xfId="0" applyFont="1" applyBorder="1" applyAlignment="1">
      <alignment horizontal="left" indent="1"/>
    </xf>
    <xf numFmtId="0" fontId="19" fillId="0" borderId="68" xfId="0" applyFont="1" applyBorder="1"/>
    <xf numFmtId="3" fontId="19" fillId="0" borderId="69" xfId="0" applyNumberFormat="1" applyFont="1" applyBorder="1"/>
    <xf numFmtId="3" fontId="19" fillId="0" borderId="59" xfId="0" applyNumberFormat="1" applyFont="1" applyBorder="1"/>
    <xf numFmtId="3" fontId="19" fillId="0" borderId="70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left" indent="3"/>
    </xf>
    <xf numFmtId="0" fontId="11" fillId="0" borderId="16" xfId="0" applyFont="1" applyBorder="1" applyAlignment="1">
      <alignment horizontal="left" indent="2"/>
    </xf>
    <xf numFmtId="3" fontId="19" fillId="0" borderId="31" xfId="0" applyNumberFormat="1" applyFont="1" applyBorder="1"/>
    <xf numFmtId="3" fontId="19" fillId="0" borderId="14" xfId="0" applyNumberFormat="1" applyFont="1" applyBorder="1"/>
    <xf numFmtId="3" fontId="19" fillId="0" borderId="71" xfId="0" applyNumberFormat="1" applyFont="1" applyBorder="1"/>
    <xf numFmtId="0" fontId="19" fillId="0" borderId="25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0" fontId="11" fillId="0" borderId="61" xfId="0" applyFont="1" applyBorder="1" applyAlignment="1">
      <alignment horizontal="left" indent="3"/>
    </xf>
    <xf numFmtId="0" fontId="11" fillId="0" borderId="19" xfId="0" applyFont="1" applyBorder="1" applyAlignment="1">
      <alignment horizontal="left" indent="3"/>
    </xf>
    <xf numFmtId="0" fontId="11" fillId="0" borderId="6" xfId="0" applyFont="1" applyBorder="1" applyAlignment="1">
      <alignment horizontal="left" indent="3"/>
    </xf>
    <xf numFmtId="0" fontId="10" fillId="0" borderId="1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left" indent="3"/>
    </xf>
    <xf numFmtId="0" fontId="10" fillId="0" borderId="6" xfId="0" applyFont="1" applyBorder="1" applyAlignment="1">
      <alignment horizontal="left" indent="3"/>
    </xf>
    <xf numFmtId="0" fontId="10" fillId="0" borderId="19" xfId="0" applyFont="1" applyBorder="1" applyAlignment="1">
      <alignment horizontal="left" indent="2"/>
    </xf>
    <xf numFmtId="0" fontId="19" fillId="0" borderId="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top"/>
    </xf>
    <xf numFmtId="0" fontId="31" fillId="0" borderId="0" xfId="0" applyFont="1"/>
    <xf numFmtId="0" fontId="32" fillId="0" borderId="0" xfId="0" applyFont="1"/>
    <xf numFmtId="0" fontId="7" fillId="0" borderId="34" xfId="0" applyFont="1" applyBorder="1" applyAlignment="1">
      <alignment horizontal="left" indent="2"/>
    </xf>
    <xf numFmtId="0" fontId="10" fillId="0" borderId="72" xfId="0" applyFont="1" applyBorder="1" applyAlignment="1">
      <alignment horizontal="left" indent="1"/>
    </xf>
    <xf numFmtId="0" fontId="10" fillId="0" borderId="10" xfId="0" applyFont="1" applyBorder="1" applyAlignment="1">
      <alignment horizontal="left" indent="1"/>
    </xf>
    <xf numFmtId="3" fontId="19" fillId="0" borderId="46" xfId="0" applyNumberFormat="1" applyFont="1" applyBorder="1"/>
    <xf numFmtId="3" fontId="19" fillId="0" borderId="47" xfId="0" applyNumberFormat="1" applyFont="1" applyBorder="1"/>
    <xf numFmtId="3" fontId="19" fillId="0" borderId="73" xfId="0" applyNumberFormat="1" applyFont="1" applyBorder="1"/>
    <xf numFmtId="3" fontId="19" fillId="0" borderId="43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19" fillId="0" borderId="34" xfId="0" applyNumberFormat="1" applyFont="1" applyBorder="1"/>
    <xf numFmtId="3" fontId="19" fillId="0" borderId="74" xfId="0" applyNumberFormat="1" applyFont="1" applyBorder="1"/>
    <xf numFmtId="3" fontId="36" fillId="0" borderId="19" xfId="0" applyNumberFormat="1" applyFont="1" applyBorder="1"/>
    <xf numFmtId="3" fontId="36" fillId="0" borderId="20" xfId="0" applyNumberFormat="1" applyFont="1" applyBorder="1"/>
    <xf numFmtId="3" fontId="36" fillId="0" borderId="21" xfId="0" applyNumberFormat="1" applyFont="1" applyBorder="1"/>
    <xf numFmtId="0" fontId="6" fillId="0" borderId="1" xfId="0" applyFont="1" applyBorder="1" applyAlignment="1">
      <alignment horizontal="center" vertical="top" wrapText="1"/>
    </xf>
    <xf numFmtId="3" fontId="14" fillId="0" borderId="17" xfId="0" applyNumberFormat="1" applyFont="1" applyBorder="1"/>
    <xf numFmtId="3" fontId="14" fillId="0" borderId="18" xfId="0" applyNumberFormat="1" applyFont="1" applyBorder="1"/>
    <xf numFmtId="3" fontId="14" fillId="0" borderId="21" xfId="0" applyNumberFormat="1" applyFont="1" applyBorder="1"/>
    <xf numFmtId="3" fontId="19" fillId="0" borderId="1" xfId="0" applyNumberFormat="1" applyFont="1" applyBorder="1"/>
    <xf numFmtId="3" fontId="19" fillId="0" borderId="13" xfId="0" applyNumberFormat="1" applyFont="1" applyBorder="1"/>
    <xf numFmtId="3" fontId="19" fillId="0" borderId="17" xfId="0" applyNumberFormat="1" applyFont="1" applyBorder="1"/>
    <xf numFmtId="3" fontId="11" fillId="0" borderId="17" xfId="0" applyNumberFormat="1" applyFont="1" applyBorder="1"/>
    <xf numFmtId="3" fontId="11" fillId="0" borderId="18" xfId="0" applyNumberFormat="1" applyFont="1" applyBorder="1"/>
    <xf numFmtId="3" fontId="11" fillId="0" borderId="36" xfId="0" applyNumberFormat="1" applyFont="1" applyBorder="1"/>
    <xf numFmtId="3" fontId="11" fillId="0" borderId="37" xfId="0" applyNumberFormat="1" applyFont="1" applyBorder="1"/>
    <xf numFmtId="3" fontId="14" fillId="0" borderId="47" xfId="0" applyNumberFormat="1" applyFont="1" applyBorder="1"/>
    <xf numFmtId="3" fontId="14" fillId="0" borderId="51" xfId="0" applyNumberFormat="1" applyFont="1" applyBorder="1"/>
    <xf numFmtId="3" fontId="14" fillId="0" borderId="23" xfId="0" applyNumberFormat="1" applyFont="1" applyBorder="1"/>
    <xf numFmtId="3" fontId="14" fillId="0" borderId="24" xfId="0" applyNumberFormat="1" applyFont="1" applyBorder="1"/>
    <xf numFmtId="3" fontId="14" fillId="0" borderId="7" xfId="0" applyNumberFormat="1" applyFont="1" applyBorder="1"/>
    <xf numFmtId="3" fontId="14" fillId="0" borderId="8" xfId="0" applyNumberFormat="1" applyFont="1" applyBorder="1"/>
    <xf numFmtId="3" fontId="14" fillId="0" borderId="36" xfId="0" applyNumberFormat="1" applyFont="1" applyBorder="1"/>
    <xf numFmtId="3" fontId="14" fillId="0" borderId="37" xfId="0" applyNumberFormat="1" applyFont="1" applyBorder="1"/>
    <xf numFmtId="3" fontId="29" fillId="0" borderId="20" xfId="0" applyNumberFormat="1" applyFont="1" applyBorder="1"/>
    <xf numFmtId="3" fontId="29" fillId="0" borderId="21" xfId="0" applyNumberFormat="1" applyFont="1" applyBorder="1"/>
    <xf numFmtId="3" fontId="19" fillId="0" borderId="50" xfId="0" applyNumberFormat="1" applyFont="1" applyBorder="1"/>
    <xf numFmtId="3" fontId="19" fillId="0" borderId="52" xfId="0" applyNumberFormat="1" applyFont="1" applyBorder="1"/>
    <xf numFmtId="3" fontId="14" fillId="0" borderId="59" xfId="0" applyNumberFormat="1" applyFont="1" applyBorder="1"/>
    <xf numFmtId="3" fontId="14" fillId="0" borderId="58" xfId="0" applyNumberFormat="1" applyFont="1" applyBorder="1"/>
    <xf numFmtId="3" fontId="14" fillId="0" borderId="50" xfId="0" applyNumberFormat="1" applyFont="1" applyBorder="1"/>
    <xf numFmtId="3" fontId="14" fillId="0" borderId="52" xfId="0" applyNumberFormat="1" applyFont="1" applyBorder="1"/>
    <xf numFmtId="3" fontId="19" fillId="0" borderId="48" xfId="0" applyNumberFormat="1" applyFont="1" applyBorder="1"/>
    <xf numFmtId="3" fontId="19" fillId="0" borderId="23" xfId="0" applyNumberFormat="1" applyFont="1" applyBorder="1"/>
    <xf numFmtId="0" fontId="5" fillId="0" borderId="19" xfId="0" applyFont="1" applyBorder="1" applyAlignment="1">
      <alignment horizontal="left" indent="2"/>
    </xf>
    <xf numFmtId="0" fontId="5" fillId="0" borderId="0" xfId="0" applyFont="1"/>
    <xf numFmtId="3" fontId="5" fillId="0" borderId="0" xfId="0" applyNumberFormat="1" applyFont="1"/>
    <xf numFmtId="164" fontId="5" fillId="0" borderId="0" xfId="1" applyNumberFormat="1" applyFont="1"/>
    <xf numFmtId="0" fontId="5" fillId="0" borderId="64" xfId="0" applyFont="1" applyBorder="1" applyAlignment="1">
      <alignment horizontal="left" indent="1"/>
    </xf>
    <xf numFmtId="3" fontId="5" fillId="0" borderId="74" xfId="0" applyNumberFormat="1" applyFont="1" applyBorder="1"/>
    <xf numFmtId="3" fontId="5" fillId="0" borderId="75" xfId="0" applyNumberFormat="1" applyFont="1" applyBorder="1"/>
    <xf numFmtId="3" fontId="5" fillId="0" borderId="20" xfId="0" applyNumberFormat="1" applyFont="1" applyBorder="1"/>
    <xf numFmtId="0" fontId="5" fillId="0" borderId="64" xfId="0" applyFont="1" applyBorder="1" applyAlignment="1">
      <alignment horizontal="left" indent="3"/>
    </xf>
    <xf numFmtId="0" fontId="5" fillId="0" borderId="64" xfId="0" applyFont="1" applyBorder="1" applyAlignment="1">
      <alignment horizontal="left" indent="4"/>
    </xf>
    <xf numFmtId="3" fontId="5" fillId="0" borderId="42" xfId="0" applyNumberFormat="1" applyFont="1" applyBorder="1"/>
    <xf numFmtId="3" fontId="5" fillId="0" borderId="65" xfId="0" applyNumberFormat="1" applyFont="1" applyBorder="1"/>
    <xf numFmtId="0" fontId="5" fillId="0" borderId="26" xfId="0" applyFont="1" applyBorder="1" applyAlignment="1">
      <alignment horizontal="left"/>
    </xf>
    <xf numFmtId="3" fontId="5" fillId="0" borderId="66" xfId="0" applyNumberFormat="1" applyFont="1" applyBorder="1"/>
    <xf numFmtId="3" fontId="5" fillId="0" borderId="56" xfId="0" applyNumberFormat="1" applyFont="1" applyBorder="1"/>
    <xf numFmtId="3" fontId="5" fillId="0" borderId="67" xfId="0" applyNumberFormat="1" applyFont="1" applyBorder="1"/>
    <xf numFmtId="0" fontId="3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31" xfId="0" applyFont="1" applyBorder="1"/>
    <xf numFmtId="0" fontId="2" fillId="0" borderId="0" xfId="0" applyFont="1" applyAlignment="1"/>
    <xf numFmtId="0" fontId="5" fillId="0" borderId="0" xfId="0" applyFont="1" applyAlignment="1"/>
    <xf numFmtId="0" fontId="5" fillId="0" borderId="63" xfId="0" applyFont="1" applyBorder="1"/>
    <xf numFmtId="3" fontId="19" fillId="0" borderId="77" xfId="0" applyNumberFormat="1" applyFont="1" applyBorder="1"/>
    <xf numFmtId="3" fontId="19" fillId="0" borderId="16" xfId="0" applyNumberFormat="1" applyFont="1" applyBorder="1"/>
    <xf numFmtId="0" fontId="14" fillId="0" borderId="0" xfId="0" applyFont="1" applyAlignment="1">
      <alignment wrapText="1"/>
    </xf>
    <xf numFmtId="3" fontId="14" fillId="0" borderId="0" xfId="0" applyNumberFormat="1" applyFont="1" applyBorder="1"/>
    <xf numFmtId="0" fontId="21" fillId="0" borderId="0" xfId="0" applyFont="1" applyBorder="1" applyAlignment="1">
      <alignment horizontal="left" indent="3"/>
    </xf>
    <xf numFmtId="3" fontId="19" fillId="0" borderId="2" xfId="0" applyNumberFormat="1" applyFont="1" applyBorder="1"/>
    <xf numFmtId="0" fontId="5" fillId="0" borderId="63" xfId="0" applyFont="1" applyBorder="1" applyAlignment="1">
      <alignment horizontal="left" indent="1"/>
    </xf>
    <xf numFmtId="3" fontId="19" fillId="0" borderId="78" xfId="0" applyNumberFormat="1" applyFont="1" applyBorder="1"/>
    <xf numFmtId="3" fontId="5" fillId="0" borderId="79" xfId="0" applyNumberFormat="1" applyFont="1" applyBorder="1"/>
    <xf numFmtId="0" fontId="5" fillId="0" borderId="29" xfId="0" applyFont="1" applyBorder="1" applyAlignment="1">
      <alignment vertical="top" wrapText="1"/>
    </xf>
    <xf numFmtId="0" fontId="5" fillId="0" borderId="8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12" fillId="0" borderId="80" xfId="0" applyFont="1" applyBorder="1" applyAlignment="1">
      <alignment horizontal="right" vertical="top" wrapText="1"/>
    </xf>
    <xf numFmtId="0" fontId="5" fillId="0" borderId="42" xfId="0" applyFont="1" applyBorder="1"/>
    <xf numFmtId="3" fontId="14" fillId="0" borderId="14" xfId="0" applyNumberFormat="1" applyFont="1" applyBorder="1"/>
    <xf numFmtId="3" fontId="14" fillId="0" borderId="82" xfId="0" applyNumberFormat="1" applyFont="1" applyBorder="1"/>
    <xf numFmtId="3" fontId="5" fillId="0" borderId="71" xfId="0" applyNumberFormat="1" applyFont="1" applyBorder="1"/>
    <xf numFmtId="0" fontId="5" fillId="0" borderId="16" xfId="0" applyFont="1" applyBorder="1" applyAlignment="1">
      <alignment horizontal="left" indent="3"/>
    </xf>
    <xf numFmtId="0" fontId="5" fillId="0" borderId="64" xfId="0" applyFont="1" applyBorder="1" applyAlignment="1">
      <alignment horizontal="left"/>
    </xf>
    <xf numFmtId="0" fontId="40" fillId="0" borderId="0" xfId="20" applyFont="1"/>
    <xf numFmtId="0" fontId="38" fillId="0" borderId="0" xfId="20" applyFont="1"/>
    <xf numFmtId="0" fontId="40" fillId="0" borderId="0" xfId="20" applyNumberFormat="1" applyFont="1" applyAlignment="1">
      <alignment horizontal="centerContinuous"/>
    </xf>
    <xf numFmtId="0" fontId="38" fillId="0" borderId="0" xfId="20" applyNumberFormat="1" applyFont="1" applyAlignment="1">
      <alignment horizontal="centerContinuous"/>
    </xf>
    <xf numFmtId="0" fontId="38" fillId="0" borderId="0" xfId="20" applyNumberFormat="1" applyFont="1" applyAlignment="1">
      <alignment horizontal="center"/>
    </xf>
    <xf numFmtId="0" fontId="38" fillId="0" borderId="83" xfId="20" applyNumberFormat="1" applyFont="1" applyBorder="1" applyAlignment="1"/>
    <xf numFmtId="0" fontId="40" fillId="0" borderId="83" xfId="20" applyNumberFormat="1" applyFont="1" applyBorder="1" applyAlignment="1">
      <alignment horizontal="center"/>
    </xf>
    <xf numFmtId="0" fontId="40" fillId="0" borderId="84" xfId="20" applyNumberFormat="1" applyFont="1" applyBorder="1" applyAlignment="1">
      <alignment horizontal="center"/>
    </xf>
    <xf numFmtId="0" fontId="40" fillId="0" borderId="85" xfId="20" applyNumberFormat="1" applyFont="1" applyFill="1" applyBorder="1" applyAlignment="1"/>
    <xf numFmtId="3" fontId="22" fillId="0" borderId="87" xfId="22" applyNumberFormat="1" applyFont="1" applyBorder="1"/>
    <xf numFmtId="0" fontId="40" fillId="0" borderId="88" xfId="20" applyNumberFormat="1" applyFont="1" applyFill="1" applyBorder="1" applyAlignment="1"/>
    <xf numFmtId="0" fontId="38" fillId="0" borderId="88" xfId="20" applyNumberFormat="1" applyFont="1" applyFill="1" applyBorder="1" applyAlignment="1"/>
    <xf numFmtId="3" fontId="18" fillId="0" borderId="89" xfId="22" applyNumberFormat="1" applyFont="1" applyBorder="1"/>
    <xf numFmtId="0" fontId="18" fillId="0" borderId="89" xfId="22" applyNumberFormat="1" applyFont="1" applyBorder="1"/>
    <xf numFmtId="0" fontId="41" fillId="0" borderId="88" xfId="20" applyNumberFormat="1" applyFont="1" applyBorder="1" applyAlignment="1"/>
    <xf numFmtId="0" fontId="38" fillId="0" borderId="88" xfId="20" applyNumberFormat="1" applyFont="1" applyBorder="1" applyAlignment="1"/>
    <xf numFmtId="0" fontId="40" fillId="0" borderId="88" xfId="20" applyNumberFormat="1" applyFont="1" applyBorder="1" applyAlignment="1"/>
    <xf numFmtId="0" fontId="38" fillId="0" borderId="89" xfId="20" applyNumberFormat="1" applyFont="1" applyBorder="1" applyAlignment="1"/>
    <xf numFmtId="0" fontId="38" fillId="0" borderId="91" xfId="20" applyNumberFormat="1" applyFont="1" applyBorder="1" applyAlignment="1"/>
    <xf numFmtId="0" fontId="38" fillId="0" borderId="92" xfId="20" applyNumberFormat="1" applyFont="1" applyBorder="1" applyAlignment="1"/>
    <xf numFmtId="1" fontId="38" fillId="0" borderId="88" xfId="20" applyNumberFormat="1" applyFont="1" applyBorder="1" applyAlignment="1"/>
    <xf numFmtId="0" fontId="40" fillId="2" borderId="86" xfId="20" applyNumberFormat="1" applyFont="1" applyFill="1" applyBorder="1" applyAlignment="1"/>
    <xf numFmtId="0" fontId="38" fillId="0" borderId="84" xfId="20" applyNumberFormat="1" applyFont="1" applyBorder="1" applyAlignment="1"/>
    <xf numFmtId="0" fontId="41" fillId="0" borderId="89" xfId="20" applyNumberFormat="1" applyFont="1" applyBorder="1" applyAlignment="1"/>
    <xf numFmtId="0" fontId="38" fillId="0" borderId="25" xfId="20" applyNumberFormat="1" applyFont="1" applyBorder="1" applyAlignment="1"/>
    <xf numFmtId="0" fontId="38" fillId="0" borderId="31" xfId="20" applyNumberFormat="1" applyFont="1" applyBorder="1" applyAlignment="1"/>
    <xf numFmtId="3" fontId="18" fillId="0" borderId="89" xfId="22" applyNumberFormat="1" applyFont="1" applyBorder="1" applyAlignment="1">
      <alignment horizontal="right"/>
    </xf>
    <xf numFmtId="3" fontId="38" fillId="0" borderId="93" xfId="20" applyNumberFormat="1" applyFont="1" applyBorder="1" applyAlignment="1"/>
    <xf numFmtId="0" fontId="40" fillId="0" borderId="94" xfId="20" applyNumberFormat="1" applyFont="1" applyFill="1" applyBorder="1" applyAlignment="1"/>
    <xf numFmtId="3" fontId="40" fillId="0" borderId="94" xfId="20" applyNumberFormat="1" applyFont="1" applyBorder="1" applyAlignment="1"/>
    <xf numFmtId="3" fontId="40" fillId="0" borderId="95" xfId="20" applyNumberFormat="1" applyFont="1" applyBorder="1" applyAlignment="1"/>
    <xf numFmtId="165" fontId="40" fillId="0" borderId="96" xfId="22" applyNumberFormat="1" applyFont="1" applyBorder="1" applyAlignment="1"/>
    <xf numFmtId="3" fontId="18" fillId="0" borderId="90" xfId="22" applyNumberFormat="1" applyFont="1" applyBorder="1"/>
    <xf numFmtId="3" fontId="40" fillId="2" borderId="87" xfId="20" applyNumberFormat="1" applyFont="1" applyFill="1" applyBorder="1" applyAlignment="1"/>
    <xf numFmtId="0" fontId="34" fillId="0" borderId="0" xfId="21" applyFont="1" applyAlignment="1"/>
    <xf numFmtId="0" fontId="18" fillId="0" borderId="0" xfId="20" applyFont="1"/>
    <xf numFmtId="0" fontId="33" fillId="0" borderId="0" xfId="0" applyFont="1" applyBorder="1" applyAlignment="1">
      <alignment horizontal="center"/>
    </xf>
    <xf numFmtId="0" fontId="20" fillId="0" borderId="0" xfId="0" applyFont="1" applyBorder="1"/>
    <xf numFmtId="0" fontId="5" fillId="0" borderId="0" xfId="0" applyFont="1" applyBorder="1"/>
    <xf numFmtId="0" fontId="31" fillId="0" borderId="0" xfId="0" applyFont="1" applyBorder="1"/>
    <xf numFmtId="0" fontId="32" fillId="0" borderId="0" xfId="0" applyFont="1" applyBorder="1"/>
    <xf numFmtId="0" fontId="30" fillId="0" borderId="0" xfId="0" applyFont="1" applyBorder="1"/>
    <xf numFmtId="0" fontId="9" fillId="0" borderId="0" xfId="0" applyFont="1" applyBorder="1"/>
    <xf numFmtId="0" fontId="19" fillId="0" borderId="0" xfId="0" applyFont="1" applyBorder="1" applyAlignment="1"/>
    <xf numFmtId="0" fontId="8" fillId="0" borderId="0" xfId="0" applyFont="1" applyBorder="1"/>
    <xf numFmtId="0" fontId="28" fillId="0" borderId="0" xfId="0" applyFont="1" applyBorder="1"/>
    <xf numFmtId="0" fontId="2" fillId="0" borderId="0" xfId="0" applyFont="1" applyBorder="1"/>
    <xf numFmtId="0" fontId="13" fillId="0" borderId="0" xfId="0" applyFont="1" applyBorder="1" applyAlignment="1">
      <alignment horizontal="left" indent="2"/>
    </xf>
    <xf numFmtId="0" fontId="17" fillId="0" borderId="0" xfId="0" applyFont="1" applyBorder="1" applyAlignment="1"/>
    <xf numFmtId="0" fontId="18" fillId="0" borderId="0" xfId="0" applyFont="1" applyBorder="1" applyAlignment="1"/>
    <xf numFmtId="0" fontId="14" fillId="0" borderId="0" xfId="0" applyFont="1" applyBorder="1" applyAlignment="1"/>
    <xf numFmtId="0" fontId="16" fillId="0" borderId="0" xfId="0" applyFont="1" applyBorder="1" applyAlignment="1">
      <alignment wrapText="1"/>
    </xf>
    <xf numFmtId="0" fontId="16" fillId="0" borderId="0" xfId="0" applyFont="1" applyBorder="1"/>
    <xf numFmtId="0" fontId="42" fillId="0" borderId="0" xfId="0" applyFont="1"/>
    <xf numFmtId="3" fontId="19" fillId="0" borderId="97" xfId="0" applyNumberFormat="1" applyFont="1" applyBorder="1"/>
    <xf numFmtId="3" fontId="23" fillId="0" borderId="52" xfId="0" applyNumberFormat="1" applyFont="1" applyBorder="1"/>
    <xf numFmtId="0" fontId="19" fillId="0" borderId="98" xfId="0" applyFont="1" applyBorder="1" applyAlignment="1">
      <alignment horizontal="center"/>
    </xf>
    <xf numFmtId="3" fontId="19" fillId="0" borderId="99" xfId="0" applyNumberFormat="1" applyFont="1" applyBorder="1"/>
    <xf numFmtId="0" fontId="5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19" fillId="0" borderId="12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23" fillId="0" borderId="49" xfId="0" applyFont="1" applyBorder="1" applyAlignment="1">
      <alignment horizontal="center" vertical="top"/>
    </xf>
    <xf numFmtId="0" fontId="23" fillId="0" borderId="30" xfId="0" applyFont="1" applyBorder="1" applyAlignment="1">
      <alignment horizontal="center" vertical="top"/>
    </xf>
    <xf numFmtId="0" fontId="23" fillId="0" borderId="38" xfId="0" applyFont="1" applyBorder="1" applyAlignment="1">
      <alignment horizontal="left" vertical="top"/>
    </xf>
    <xf numFmtId="0" fontId="23" fillId="0" borderId="29" xfId="0" applyFont="1" applyBorder="1" applyAlignment="1">
      <alignment horizontal="left" vertical="top"/>
    </xf>
    <xf numFmtId="0" fontId="24" fillId="0" borderId="38" xfId="0" applyFont="1" applyBorder="1" applyAlignment="1">
      <alignment horizontal="left" vertical="top" wrapText="1"/>
    </xf>
    <xf numFmtId="0" fontId="24" fillId="0" borderId="29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right" vertical="top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9" fillId="0" borderId="55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</cellXfs>
  <cellStyles count="23">
    <cellStyle name="Comma" xfId="1" builtinId="3"/>
    <cellStyle name="Comma 2" xfId="3"/>
    <cellStyle name="Comma 2 2" xfId="4"/>
    <cellStyle name="Comma 3" xfId="5"/>
    <cellStyle name="Comma 4" xfId="6"/>
    <cellStyle name="Comma 4 2" xfId="7"/>
    <cellStyle name="Comma 9" xfId="22"/>
    <cellStyle name="Currency 2" xfId="8"/>
    <cellStyle name="Currency 2 2" xfId="9"/>
    <cellStyle name="Currency 3" xfId="10"/>
    <cellStyle name="Currency 4" xfId="11"/>
    <cellStyle name="Currency 4 2" xfId="12"/>
    <cellStyle name="Normal" xfId="0" builtinId="0"/>
    <cellStyle name="Normal 10 2" xfId="20"/>
    <cellStyle name="Normal 2" xfId="13"/>
    <cellStyle name="Normal 3" xfId="2"/>
    <cellStyle name="Normal 3 2" xfId="21"/>
    <cellStyle name="Normal 4" xfId="14"/>
    <cellStyle name="Normal 5" xfId="19"/>
    <cellStyle name="Percent 2" xfId="15"/>
    <cellStyle name="Percent 2 2" xfId="16"/>
    <cellStyle name="Percent 3" xfId="17"/>
    <cellStyle name="Percent 3 2" xfId="1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755650</xdr:colOff>
      <xdr:row>1</xdr:row>
      <xdr:rowOff>79375</xdr:rowOff>
    </xdr:from>
    <xdr:to>
      <xdr:col>10</xdr:col>
      <xdr:colOff>519228</xdr:colOff>
      <xdr:row>31</xdr:row>
      <xdr:rowOff>69867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5650" y="269875"/>
          <a:ext cx="7383578" cy="570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1:M33"/>
  <sheetViews>
    <sheetView view="pageBreakPreview" zoomScale="60" zoomScaleNormal="100" workbookViewId="0">
      <selection activeCell="E59" sqref="E59"/>
    </sheetView>
  </sheetViews>
  <sheetFormatPr defaultColWidth="11.42578125" defaultRowHeight="15" x14ac:dyDescent="0.25"/>
  <cols>
    <col min="12" max="12" width="10.7109375" customWidth="1"/>
  </cols>
  <sheetData>
    <row r="1" spans="13:13" x14ac:dyDescent="0.25">
      <c r="M1" s="248" t="s">
        <v>10</v>
      </c>
    </row>
    <row r="2" spans="13:13" x14ac:dyDescent="0.25">
      <c r="M2" s="248" t="s">
        <v>10</v>
      </c>
    </row>
    <row r="3" spans="13:13" x14ac:dyDescent="0.25">
      <c r="M3" s="248" t="s">
        <v>10</v>
      </c>
    </row>
    <row r="4" spans="13:13" x14ac:dyDescent="0.25">
      <c r="M4" s="248" t="s">
        <v>10</v>
      </c>
    </row>
    <row r="5" spans="13:13" x14ac:dyDescent="0.25">
      <c r="M5" s="248" t="s">
        <v>10</v>
      </c>
    </row>
    <row r="6" spans="13:13" x14ac:dyDescent="0.25">
      <c r="M6" s="248" t="s">
        <v>10</v>
      </c>
    </row>
    <row r="7" spans="13:13" x14ac:dyDescent="0.25">
      <c r="M7" s="248" t="s">
        <v>10</v>
      </c>
    </row>
    <row r="8" spans="13:13" x14ac:dyDescent="0.25">
      <c r="M8" s="248" t="s">
        <v>10</v>
      </c>
    </row>
    <row r="9" spans="13:13" x14ac:dyDescent="0.25">
      <c r="M9" s="248" t="s">
        <v>10</v>
      </c>
    </row>
    <row r="10" spans="13:13" x14ac:dyDescent="0.25">
      <c r="M10" s="248" t="s">
        <v>10</v>
      </c>
    </row>
    <row r="11" spans="13:13" x14ac:dyDescent="0.25">
      <c r="M11" s="248" t="s">
        <v>10</v>
      </c>
    </row>
    <row r="12" spans="13:13" x14ac:dyDescent="0.25">
      <c r="M12" s="248" t="s">
        <v>10</v>
      </c>
    </row>
    <row r="13" spans="13:13" x14ac:dyDescent="0.25">
      <c r="M13" s="248" t="s">
        <v>10</v>
      </c>
    </row>
    <row r="14" spans="13:13" x14ac:dyDescent="0.25">
      <c r="M14" s="248" t="s">
        <v>10</v>
      </c>
    </row>
    <row r="15" spans="13:13" x14ac:dyDescent="0.25">
      <c r="M15" s="248" t="s">
        <v>10</v>
      </c>
    </row>
    <row r="16" spans="13:13" x14ac:dyDescent="0.25">
      <c r="M16" s="248" t="s">
        <v>10</v>
      </c>
    </row>
    <row r="17" spans="13:13" x14ac:dyDescent="0.25">
      <c r="M17" s="248" t="s">
        <v>10</v>
      </c>
    </row>
    <row r="18" spans="13:13" x14ac:dyDescent="0.25">
      <c r="M18" s="248" t="s">
        <v>10</v>
      </c>
    </row>
    <row r="19" spans="13:13" x14ac:dyDescent="0.25">
      <c r="M19" s="248" t="s">
        <v>10</v>
      </c>
    </row>
    <row r="20" spans="13:13" x14ac:dyDescent="0.25">
      <c r="M20" s="248" t="s">
        <v>10</v>
      </c>
    </row>
    <row r="21" spans="13:13" x14ac:dyDescent="0.25">
      <c r="M21" s="248" t="s">
        <v>10</v>
      </c>
    </row>
    <row r="22" spans="13:13" x14ac:dyDescent="0.25">
      <c r="M22" s="248" t="s">
        <v>10</v>
      </c>
    </row>
    <row r="23" spans="13:13" x14ac:dyDescent="0.25">
      <c r="M23" s="248" t="s">
        <v>10</v>
      </c>
    </row>
    <row r="24" spans="13:13" x14ac:dyDescent="0.25">
      <c r="M24" s="248" t="s">
        <v>10</v>
      </c>
    </row>
    <row r="25" spans="13:13" x14ac:dyDescent="0.25">
      <c r="M25" s="248" t="s">
        <v>10</v>
      </c>
    </row>
    <row r="26" spans="13:13" x14ac:dyDescent="0.25">
      <c r="M26" s="248" t="s">
        <v>10</v>
      </c>
    </row>
    <row r="27" spans="13:13" x14ac:dyDescent="0.25">
      <c r="M27" s="248" t="s">
        <v>10</v>
      </c>
    </row>
    <row r="28" spans="13:13" x14ac:dyDescent="0.25">
      <c r="M28" s="248" t="s">
        <v>10</v>
      </c>
    </row>
    <row r="29" spans="13:13" x14ac:dyDescent="0.25">
      <c r="M29" s="248" t="s">
        <v>10</v>
      </c>
    </row>
    <row r="30" spans="13:13" x14ac:dyDescent="0.25">
      <c r="M30" s="248" t="s">
        <v>10</v>
      </c>
    </row>
    <row r="31" spans="13:13" x14ac:dyDescent="0.25">
      <c r="M31" s="248" t="s">
        <v>10</v>
      </c>
    </row>
    <row r="32" spans="13:13" x14ac:dyDescent="0.25">
      <c r="M32" s="248" t="s">
        <v>10</v>
      </c>
    </row>
    <row r="33" spans="13:13" x14ac:dyDescent="0.25">
      <c r="M33" s="248" t="s">
        <v>11</v>
      </c>
    </row>
  </sheetData>
  <pageMargins left="0.7" right="0.7" top="0.75" bottom="0.75" header="0.3" footer="0.3"/>
  <pageSetup scale="90" orientation="landscape" r:id="rId1"/>
  <headerFooter>
    <oddHeader>&amp;L&amp;"Times New Roman,Bold"A: Organization Chart</oddHeader>
    <oddFooter>&amp;C&amp;"Times New Roman,Regular"Exhibit A - Organization Chart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view="pageBreakPreview" zoomScale="85" zoomScaleNormal="100" zoomScaleSheetLayoutView="85" workbookViewId="0">
      <selection activeCell="H33" sqref="H33"/>
    </sheetView>
  </sheetViews>
  <sheetFormatPr defaultRowHeight="15" x14ac:dyDescent="0.2"/>
  <cols>
    <col min="1" max="1" width="64.85546875" style="230" customWidth="1"/>
    <col min="2" max="3" width="9.140625" style="230"/>
    <col min="4" max="4" width="13.28515625" style="230" customWidth="1"/>
    <col min="5" max="5" width="2" style="230" customWidth="1"/>
    <col min="6" max="16384" width="9.140625" style="230"/>
  </cols>
  <sheetData>
    <row r="1" spans="1:5" ht="15.75" x14ac:dyDescent="0.25">
      <c r="A1" s="195" t="s">
        <v>142</v>
      </c>
      <c r="B1" s="196"/>
      <c r="C1" s="196"/>
      <c r="D1" s="196"/>
      <c r="E1" s="229" t="s">
        <v>10</v>
      </c>
    </row>
    <row r="2" spans="1:5" ht="15.75" x14ac:dyDescent="0.25">
      <c r="A2" s="197" t="s">
        <v>143</v>
      </c>
      <c r="B2" s="197"/>
      <c r="C2" s="197"/>
      <c r="D2" s="198"/>
      <c r="E2" s="229" t="s">
        <v>10</v>
      </c>
    </row>
    <row r="3" spans="1:5" ht="15.75" x14ac:dyDescent="0.25">
      <c r="A3" s="197" t="s">
        <v>128</v>
      </c>
      <c r="B3" s="197"/>
      <c r="C3" s="197"/>
      <c r="D3" s="198"/>
      <c r="E3" s="229" t="s">
        <v>10</v>
      </c>
    </row>
    <row r="4" spans="1:5" ht="15.75" x14ac:dyDescent="0.25">
      <c r="A4" s="197" t="s">
        <v>129</v>
      </c>
      <c r="B4" s="197"/>
      <c r="C4" s="197"/>
      <c r="D4" s="198"/>
      <c r="E4" s="229" t="s">
        <v>10</v>
      </c>
    </row>
    <row r="5" spans="1:5" ht="15.75" x14ac:dyDescent="0.25">
      <c r="A5" s="197" t="s">
        <v>144</v>
      </c>
      <c r="B5" s="197"/>
      <c r="C5" s="197"/>
      <c r="D5" s="198"/>
      <c r="E5" s="229" t="s">
        <v>10</v>
      </c>
    </row>
    <row r="6" spans="1:5" ht="15.75" thickBot="1" x14ac:dyDescent="0.25">
      <c r="A6" s="198"/>
      <c r="B6" s="198"/>
      <c r="C6" s="198"/>
      <c r="D6" s="199"/>
      <c r="E6" s="229" t="s">
        <v>10</v>
      </c>
    </row>
    <row r="7" spans="1:5" ht="16.5" thickBot="1" x14ac:dyDescent="0.3">
      <c r="A7" s="200"/>
      <c r="B7" s="201" t="s">
        <v>145</v>
      </c>
      <c r="C7" s="201" t="s">
        <v>117</v>
      </c>
      <c r="D7" s="202" t="s">
        <v>3</v>
      </c>
      <c r="E7" s="229" t="s">
        <v>10</v>
      </c>
    </row>
    <row r="8" spans="1:5" ht="16.5" thickBot="1" x14ac:dyDescent="0.3">
      <c r="A8" s="203" t="s">
        <v>134</v>
      </c>
      <c r="B8" s="224">
        <v>1950</v>
      </c>
      <c r="C8" s="224">
        <v>1147</v>
      </c>
      <c r="D8" s="204">
        <v>631677</v>
      </c>
      <c r="E8" s="229" t="s">
        <v>10</v>
      </c>
    </row>
    <row r="9" spans="1:5" ht="15.75" x14ac:dyDescent="0.25">
      <c r="A9" s="205"/>
      <c r="B9" s="206"/>
      <c r="C9" s="206"/>
      <c r="D9" s="207"/>
      <c r="E9" s="229" t="s">
        <v>10</v>
      </c>
    </row>
    <row r="10" spans="1:5" ht="15.75" x14ac:dyDescent="0.25">
      <c r="A10" s="205"/>
      <c r="B10" s="206"/>
      <c r="C10" s="206"/>
      <c r="D10" s="208"/>
      <c r="E10" s="229" t="s">
        <v>10</v>
      </c>
    </row>
    <row r="11" spans="1:5" ht="15.75" x14ac:dyDescent="0.25">
      <c r="A11" s="209" t="s">
        <v>70</v>
      </c>
      <c r="B11" s="210"/>
      <c r="C11" s="210"/>
      <c r="D11" s="208"/>
      <c r="E11" s="229" t="s">
        <v>10</v>
      </c>
    </row>
    <row r="12" spans="1:5" ht="15.75" x14ac:dyDescent="0.25">
      <c r="A12" s="211"/>
      <c r="B12" s="210"/>
      <c r="C12" s="210"/>
      <c r="D12" s="207"/>
      <c r="E12" s="229" t="s">
        <v>10</v>
      </c>
    </row>
    <row r="13" spans="1:5" x14ac:dyDescent="0.2">
      <c r="A13" s="210" t="s">
        <v>150</v>
      </c>
      <c r="B13" s="210">
        <v>0</v>
      </c>
      <c r="C13" s="210">
        <v>0</v>
      </c>
      <c r="D13" s="227">
        <v>26131</v>
      </c>
      <c r="E13" s="229" t="s">
        <v>10</v>
      </c>
    </row>
    <row r="14" spans="1:5" x14ac:dyDescent="0.2">
      <c r="A14" s="212" t="s">
        <v>148</v>
      </c>
      <c r="B14" s="213">
        <f>SUM(B12:B13)</f>
        <v>0</v>
      </c>
      <c r="C14" s="214">
        <f>SUM(C12:C13)</f>
        <v>0</v>
      </c>
      <c r="D14" s="207">
        <f>SUM(D12:D13)</f>
        <v>26131</v>
      </c>
      <c r="E14" s="229" t="s">
        <v>10</v>
      </c>
    </row>
    <row r="15" spans="1:5" x14ac:dyDescent="0.2">
      <c r="A15" s="210"/>
      <c r="B15" s="215"/>
      <c r="C15" s="215"/>
      <c r="D15" s="208"/>
      <c r="E15" s="229" t="s">
        <v>10</v>
      </c>
    </row>
    <row r="16" spans="1:5" ht="16.5" thickBot="1" x14ac:dyDescent="0.3">
      <c r="A16" s="211"/>
      <c r="B16" s="215"/>
      <c r="C16" s="215"/>
      <c r="D16" s="208"/>
      <c r="E16" s="229" t="s">
        <v>10</v>
      </c>
    </row>
    <row r="17" spans="1:5" ht="16.5" thickBot="1" x14ac:dyDescent="0.3">
      <c r="A17" s="216" t="s">
        <v>147</v>
      </c>
      <c r="B17" s="228">
        <f t="shared" ref="B17:C17" si="0">B8+B14</f>
        <v>1950</v>
      </c>
      <c r="C17" s="228">
        <f t="shared" si="0"/>
        <v>1147</v>
      </c>
      <c r="D17" s="228">
        <f>D8+D14</f>
        <v>657808</v>
      </c>
      <c r="E17" s="229" t="s">
        <v>10</v>
      </c>
    </row>
    <row r="18" spans="1:5" x14ac:dyDescent="0.2">
      <c r="A18" s="217"/>
      <c r="B18" s="217"/>
      <c r="C18" s="210"/>
      <c r="D18" s="208"/>
      <c r="E18" s="229" t="s">
        <v>10</v>
      </c>
    </row>
    <row r="19" spans="1:5" ht="15.75" x14ac:dyDescent="0.25">
      <c r="A19" s="218" t="s">
        <v>6</v>
      </c>
      <c r="B19" s="212"/>
      <c r="C19" s="210"/>
      <c r="D19" s="208"/>
      <c r="E19" s="229" t="s">
        <v>10</v>
      </c>
    </row>
    <row r="20" spans="1:5" x14ac:dyDescent="0.2">
      <c r="A20" s="219" t="s">
        <v>151</v>
      </c>
      <c r="B20" s="219">
        <v>0</v>
      </c>
      <c r="C20" s="220">
        <v>0</v>
      </c>
      <c r="D20" s="221">
        <v>0</v>
      </c>
      <c r="E20" s="229" t="s">
        <v>10</v>
      </c>
    </row>
    <row r="21" spans="1:5" x14ac:dyDescent="0.2">
      <c r="A21" s="219" t="s">
        <v>152</v>
      </c>
      <c r="B21" s="222">
        <f>SUM(B20)</f>
        <v>0</v>
      </c>
      <c r="C21" s="222">
        <f t="shared" ref="C21:D21" si="1">SUM(C20)</f>
        <v>0</v>
      </c>
      <c r="D21" s="222">
        <f t="shared" si="1"/>
        <v>0</v>
      </c>
      <c r="E21" s="229" t="s">
        <v>10</v>
      </c>
    </row>
    <row r="22" spans="1:5" ht="15.75" thickBot="1" x14ac:dyDescent="0.25">
      <c r="A22" s="219"/>
      <c r="B22" s="219"/>
      <c r="C22" s="220"/>
      <c r="D22" s="208"/>
      <c r="E22" s="229" t="s">
        <v>10</v>
      </c>
    </row>
    <row r="23" spans="1:5" ht="16.5" thickBot="1" x14ac:dyDescent="0.3">
      <c r="A23" s="223" t="s">
        <v>146</v>
      </c>
      <c r="B23" s="224">
        <f>B17+B21</f>
        <v>1950</v>
      </c>
      <c r="C23" s="225">
        <f>C17+C21</f>
        <v>1147</v>
      </c>
      <c r="D23" s="226">
        <f>D17+D21</f>
        <v>657808</v>
      </c>
      <c r="E23" s="229" t="s">
        <v>10</v>
      </c>
    </row>
    <row r="24" spans="1:5" x14ac:dyDescent="0.2">
      <c r="E24" s="229" t="s">
        <v>10</v>
      </c>
    </row>
    <row r="25" spans="1:5" x14ac:dyDescent="0.2">
      <c r="A25" s="230" t="s">
        <v>149</v>
      </c>
      <c r="E25" s="229" t="s">
        <v>11</v>
      </c>
    </row>
  </sheetData>
  <printOptions horizontalCentered="1"/>
  <pageMargins left="0.7" right="0.7" top="0.75" bottom="0.75" header="0.3" footer="0.3"/>
  <pageSetup orientation="landscape" r:id="rId1"/>
  <headerFooter>
    <oddFooter>&amp;C&amp;"Arial,Bold"&amp;12M. Summary of Change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zoomScale="90" zoomScaleNormal="100" zoomScaleSheetLayoutView="90" workbookViewId="0">
      <selection activeCell="G39" sqref="G39"/>
    </sheetView>
  </sheetViews>
  <sheetFormatPr defaultRowHeight="14.25" x14ac:dyDescent="0.2"/>
  <cols>
    <col min="1" max="1" width="113.5703125" style="152" customWidth="1"/>
    <col min="2" max="2" width="17.5703125" style="153" customWidth="1"/>
    <col min="3" max="3" width="11.42578125" style="153" customWidth="1"/>
    <col min="4" max="4" width="14.5703125" style="154" customWidth="1"/>
    <col min="5" max="5" width="11.5703125" style="4" bestFit="1" customWidth="1"/>
    <col min="6" max="6" width="4.85546875" style="152" customWidth="1"/>
    <col min="7" max="7" width="140.28515625" style="152" customWidth="1"/>
    <col min="8" max="16384" width="9.140625" style="152"/>
  </cols>
  <sheetData>
    <row r="1" spans="1:7" ht="18" x14ac:dyDescent="0.25">
      <c r="A1" s="255" t="s">
        <v>0</v>
      </c>
      <c r="B1" s="255"/>
      <c r="C1" s="255"/>
      <c r="D1" s="255"/>
      <c r="E1" s="4" t="s">
        <v>10</v>
      </c>
      <c r="G1" s="231"/>
    </row>
    <row r="2" spans="1:7" ht="15" x14ac:dyDescent="0.2">
      <c r="A2" s="256" t="s">
        <v>128</v>
      </c>
      <c r="B2" s="256"/>
      <c r="C2" s="256"/>
      <c r="D2" s="256"/>
      <c r="E2" s="4" t="s">
        <v>10</v>
      </c>
      <c r="G2" s="232"/>
    </row>
    <row r="3" spans="1:7" x14ac:dyDescent="0.2">
      <c r="A3" s="257" t="s">
        <v>129</v>
      </c>
      <c r="B3" s="257"/>
      <c r="C3" s="257"/>
      <c r="D3" s="257"/>
      <c r="E3" s="4" t="s">
        <v>10</v>
      </c>
      <c r="G3" s="232"/>
    </row>
    <row r="4" spans="1:7" x14ac:dyDescent="0.2">
      <c r="A4" s="258" t="s">
        <v>1</v>
      </c>
      <c r="B4" s="258"/>
      <c r="C4" s="258"/>
      <c r="D4" s="258"/>
      <c r="E4" s="4" t="s">
        <v>10</v>
      </c>
      <c r="G4" s="232"/>
    </row>
    <row r="5" spans="1:7" ht="15" thickBot="1" x14ac:dyDescent="0.25">
      <c r="E5" s="4" t="s">
        <v>10</v>
      </c>
      <c r="G5" s="232"/>
    </row>
    <row r="6" spans="1:7" ht="15" x14ac:dyDescent="0.25">
      <c r="B6" s="259" t="s">
        <v>93</v>
      </c>
      <c r="C6" s="260"/>
      <c r="D6" s="261"/>
      <c r="E6" s="4" t="s">
        <v>10</v>
      </c>
      <c r="G6" s="233"/>
    </row>
    <row r="7" spans="1:7" ht="15.75" thickBot="1" x14ac:dyDescent="0.25">
      <c r="B7" s="1" t="s">
        <v>116</v>
      </c>
      <c r="C7" s="2" t="s">
        <v>117</v>
      </c>
      <c r="D7" s="3" t="s">
        <v>3</v>
      </c>
      <c r="E7" s="4" t="s">
        <v>10</v>
      </c>
      <c r="G7" s="105"/>
    </row>
    <row r="8" spans="1:7" ht="15" x14ac:dyDescent="0.25">
      <c r="A8" s="85" t="s">
        <v>91</v>
      </c>
      <c r="B8" s="86">
        <v>1950</v>
      </c>
      <c r="C8" s="87">
        <v>1147</v>
      </c>
      <c r="D8" s="88">
        <v>701276</v>
      </c>
      <c r="E8" s="4" t="s">
        <v>10</v>
      </c>
      <c r="G8" s="234"/>
    </row>
    <row r="9" spans="1:7" ht="15" x14ac:dyDescent="0.25">
      <c r="A9" s="174" t="s">
        <v>92</v>
      </c>
      <c r="B9" s="92" t="s">
        <v>28</v>
      </c>
      <c r="C9" s="93"/>
      <c r="D9" s="94">
        <v>-56</v>
      </c>
      <c r="E9" s="4" t="s">
        <v>10</v>
      </c>
      <c r="G9" s="234"/>
    </row>
    <row r="10" spans="1:7" ht="15" x14ac:dyDescent="0.25">
      <c r="A10" s="174" t="s">
        <v>112</v>
      </c>
      <c r="B10" s="92"/>
      <c r="C10" s="93"/>
      <c r="D10" s="94"/>
      <c r="E10" s="4" t="s">
        <v>10</v>
      </c>
      <c r="G10" s="234"/>
    </row>
    <row r="11" spans="1:7" ht="15" x14ac:dyDescent="0.25">
      <c r="A11" s="155" t="s">
        <v>113</v>
      </c>
      <c r="B11" s="149"/>
      <c r="C11" s="150"/>
      <c r="D11" s="157">
        <v>0</v>
      </c>
      <c r="E11" s="4" t="s">
        <v>10</v>
      </c>
      <c r="G11" s="234"/>
    </row>
    <row r="12" spans="1:7" ht="15" x14ac:dyDescent="0.25">
      <c r="A12" s="181" t="s">
        <v>130</v>
      </c>
      <c r="B12" s="182"/>
      <c r="C12" s="180"/>
      <c r="D12" s="183">
        <v>-86478</v>
      </c>
      <c r="E12" s="4" t="s">
        <v>10</v>
      </c>
      <c r="G12" s="234"/>
    </row>
    <row r="13" spans="1:7" ht="15" x14ac:dyDescent="0.25">
      <c r="A13" s="84" t="s">
        <v>94</v>
      </c>
      <c r="B13" s="111">
        <f>SUM(B8:B11)</f>
        <v>1950</v>
      </c>
      <c r="C13" s="112">
        <f>SUM(C8:C11)</f>
        <v>1147</v>
      </c>
      <c r="D13" s="113">
        <f>SUM(D8:D12)</f>
        <v>614742</v>
      </c>
      <c r="E13" s="4" t="s">
        <v>10</v>
      </c>
      <c r="G13" s="235"/>
    </row>
    <row r="14" spans="1:7" ht="15" x14ac:dyDescent="0.25">
      <c r="A14" s="84"/>
      <c r="B14" s="111"/>
      <c r="C14" s="112"/>
      <c r="D14" s="113"/>
      <c r="E14" s="4" t="s">
        <v>10</v>
      </c>
      <c r="G14" s="235"/>
    </row>
    <row r="15" spans="1:7" ht="15" x14ac:dyDescent="0.25">
      <c r="A15" s="73" t="s">
        <v>134</v>
      </c>
      <c r="B15" s="111">
        <v>0</v>
      </c>
      <c r="C15" s="112">
        <v>0</v>
      </c>
      <c r="D15" s="113">
        <v>0</v>
      </c>
      <c r="E15" s="4" t="s">
        <v>10</v>
      </c>
      <c r="G15" s="106"/>
    </row>
    <row r="16" spans="1:7" ht="15" x14ac:dyDescent="0.25">
      <c r="A16" s="155" t="s">
        <v>114</v>
      </c>
      <c r="B16" s="149">
        <v>0</v>
      </c>
      <c r="C16" s="150">
        <v>0</v>
      </c>
      <c r="D16" s="157">
        <v>0</v>
      </c>
      <c r="E16" s="4" t="s">
        <v>10</v>
      </c>
      <c r="G16" s="106"/>
    </row>
    <row r="17" spans="1:7" ht="15" x14ac:dyDescent="0.25">
      <c r="A17" s="155" t="s">
        <v>131</v>
      </c>
      <c r="B17" s="92">
        <v>0</v>
      </c>
      <c r="C17" s="93">
        <v>0</v>
      </c>
      <c r="D17" s="192">
        <v>16935</v>
      </c>
      <c r="E17" s="4" t="s">
        <v>10</v>
      </c>
      <c r="G17" s="106"/>
    </row>
    <row r="18" spans="1:7" ht="15" x14ac:dyDescent="0.25">
      <c r="A18" s="76" t="s">
        <v>136</v>
      </c>
      <c r="B18" s="176">
        <f>SUM(B15:B16)+B13</f>
        <v>1950</v>
      </c>
      <c r="C18" s="128">
        <f>SUM(C15:C16)+C13</f>
        <v>1147</v>
      </c>
      <c r="D18" s="175">
        <f>SUM(D15:D17)+D13</f>
        <v>631677</v>
      </c>
      <c r="E18" s="4" t="s">
        <v>10</v>
      </c>
      <c r="G18" s="107"/>
    </row>
    <row r="19" spans="1:7" ht="15" x14ac:dyDescent="0.25">
      <c r="A19" s="76"/>
      <c r="B19" s="74"/>
      <c r="C19" s="75"/>
      <c r="D19" s="77"/>
      <c r="E19" s="4" t="s">
        <v>10</v>
      </c>
      <c r="G19" s="106"/>
    </row>
    <row r="20" spans="1:7" ht="15" x14ac:dyDescent="0.25">
      <c r="A20" s="78" t="s">
        <v>4</v>
      </c>
      <c r="B20" s="74"/>
      <c r="C20" s="75"/>
      <c r="D20" s="77"/>
      <c r="E20" s="4" t="s">
        <v>10</v>
      </c>
      <c r="G20" s="106"/>
    </row>
    <row r="21" spans="1:7" x14ac:dyDescent="0.2">
      <c r="A21" s="194" t="s">
        <v>141</v>
      </c>
      <c r="B21" s="119">
        <v>0</v>
      </c>
      <c r="C21" s="120">
        <v>0</v>
      </c>
      <c r="D21" s="121">
        <v>0</v>
      </c>
      <c r="E21" s="4" t="s">
        <v>10</v>
      </c>
      <c r="G21" s="106"/>
    </row>
    <row r="22" spans="1:7" ht="15" x14ac:dyDescent="0.25">
      <c r="A22" s="79" t="s">
        <v>90</v>
      </c>
      <c r="B22" s="74">
        <f>SUM(B21:B21)</f>
        <v>0</v>
      </c>
      <c r="C22" s="75">
        <f>SUM(C21:C21)</f>
        <v>0</v>
      </c>
      <c r="D22" s="77">
        <f>SUM(D21:D21)</f>
        <v>0</v>
      </c>
      <c r="E22" s="4" t="s">
        <v>10</v>
      </c>
      <c r="G22" s="106"/>
    </row>
    <row r="23" spans="1:7" ht="15" x14ac:dyDescent="0.25">
      <c r="A23" s="78" t="s">
        <v>70</v>
      </c>
      <c r="B23" s="74"/>
      <c r="C23" s="75"/>
      <c r="D23" s="77"/>
      <c r="E23" s="4" t="s">
        <v>10</v>
      </c>
      <c r="G23" s="107"/>
    </row>
    <row r="24" spans="1:7" x14ac:dyDescent="0.2">
      <c r="A24" s="194" t="s">
        <v>137</v>
      </c>
      <c r="B24" s="119"/>
      <c r="C24" s="120"/>
      <c r="D24" s="121">
        <v>26131</v>
      </c>
      <c r="E24" s="4" t="s">
        <v>10</v>
      </c>
      <c r="G24" s="106"/>
    </row>
    <row r="25" spans="1:7" ht="15" x14ac:dyDescent="0.25">
      <c r="A25" s="79" t="s">
        <v>71</v>
      </c>
      <c r="B25" s="74">
        <f>B24</f>
        <v>0</v>
      </c>
      <c r="C25" s="75">
        <f>C24</f>
        <v>0</v>
      </c>
      <c r="D25" s="77">
        <f>SUM(D24:D24)</f>
        <v>26131</v>
      </c>
      <c r="E25" s="4" t="s">
        <v>10</v>
      </c>
      <c r="G25" s="107"/>
    </row>
    <row r="26" spans="1:7" ht="15" x14ac:dyDescent="0.25">
      <c r="A26" s="76" t="s">
        <v>72</v>
      </c>
      <c r="B26" s="117">
        <f>B25+B22</f>
        <v>0</v>
      </c>
      <c r="C26" s="27">
        <f>C25+C22</f>
        <v>0</v>
      </c>
      <c r="D26" s="28">
        <f>D25+D22</f>
        <v>26131</v>
      </c>
      <c r="E26" s="4" t="s">
        <v>10</v>
      </c>
      <c r="G26" s="107"/>
    </row>
    <row r="27" spans="1:7" ht="15" x14ac:dyDescent="0.25">
      <c r="A27" s="80" t="s">
        <v>95</v>
      </c>
      <c r="B27" s="115">
        <f>B18+B26</f>
        <v>1950</v>
      </c>
      <c r="C27" s="112">
        <f>C18+C26</f>
        <v>1147</v>
      </c>
      <c r="D27" s="116">
        <f>D18+D26</f>
        <v>657808</v>
      </c>
      <c r="E27" s="4" t="s">
        <v>10</v>
      </c>
      <c r="G27" s="107"/>
    </row>
    <row r="28" spans="1:7" ht="15" x14ac:dyDescent="0.25">
      <c r="A28" s="80" t="s">
        <v>6</v>
      </c>
      <c r="B28" s="115"/>
      <c r="C28" s="112"/>
      <c r="D28" s="116"/>
      <c r="E28" s="4" t="s">
        <v>10</v>
      </c>
      <c r="G28" s="106"/>
    </row>
    <row r="29" spans="1:7" ht="15" x14ac:dyDescent="0.25">
      <c r="A29" s="159" t="s">
        <v>138</v>
      </c>
      <c r="B29" s="81"/>
      <c r="C29" s="75"/>
      <c r="D29" s="82"/>
      <c r="E29" s="4" t="s">
        <v>10</v>
      </c>
      <c r="G29" s="106"/>
    </row>
    <row r="30" spans="1:7" x14ac:dyDescent="0.2">
      <c r="A30" s="160" t="s">
        <v>132</v>
      </c>
      <c r="B30" s="161">
        <v>0</v>
      </c>
      <c r="C30" s="158">
        <v>0</v>
      </c>
      <c r="D30" s="162">
        <v>0</v>
      </c>
      <c r="E30" s="4" t="s">
        <v>10</v>
      </c>
      <c r="G30" s="106"/>
    </row>
    <row r="31" spans="1:7" x14ac:dyDescent="0.2">
      <c r="A31" s="160" t="s">
        <v>7</v>
      </c>
      <c r="B31" s="161">
        <f>SUM(B30:B30)</f>
        <v>0</v>
      </c>
      <c r="C31" s="158">
        <f>SUM(C30:C30)</f>
        <v>0</v>
      </c>
      <c r="D31" s="162">
        <f>SUM(D30:D30)</f>
        <v>0</v>
      </c>
      <c r="E31" s="4" t="s">
        <v>10</v>
      </c>
      <c r="G31" s="106"/>
    </row>
    <row r="32" spans="1:7" ht="15" x14ac:dyDescent="0.25">
      <c r="A32" s="159" t="s">
        <v>139</v>
      </c>
      <c r="B32" s="81"/>
      <c r="C32" s="75"/>
      <c r="D32" s="82"/>
      <c r="E32" s="4" t="s">
        <v>10</v>
      </c>
      <c r="G32" s="106"/>
    </row>
    <row r="33" spans="1:7" x14ac:dyDescent="0.2">
      <c r="A33" s="160" t="s">
        <v>132</v>
      </c>
      <c r="B33" s="161">
        <v>0</v>
      </c>
      <c r="C33" s="158">
        <v>0</v>
      </c>
      <c r="D33" s="162">
        <v>0</v>
      </c>
      <c r="E33" s="4" t="s">
        <v>10</v>
      </c>
      <c r="G33" s="106"/>
    </row>
    <row r="34" spans="1:7" x14ac:dyDescent="0.2">
      <c r="A34" s="160" t="s">
        <v>8</v>
      </c>
      <c r="B34" s="161">
        <f>SUM(B33:B33)</f>
        <v>0</v>
      </c>
      <c r="C34" s="158">
        <f>SUM(C33:C33)</f>
        <v>0</v>
      </c>
      <c r="D34" s="162">
        <f>SUM(D33:D33)</f>
        <v>0</v>
      </c>
      <c r="E34" s="4" t="s">
        <v>10</v>
      </c>
      <c r="G34" s="106"/>
    </row>
    <row r="35" spans="1:7" ht="15" x14ac:dyDescent="0.25">
      <c r="A35" s="76" t="s">
        <v>9</v>
      </c>
      <c r="B35" s="114">
        <f>B31+B34</f>
        <v>0</v>
      </c>
      <c r="C35" s="27">
        <f>C31+C34</f>
        <v>0</v>
      </c>
      <c r="D35" s="118">
        <f>D31+D34</f>
        <v>0</v>
      </c>
      <c r="E35" s="4" t="s">
        <v>10</v>
      </c>
      <c r="G35" s="107"/>
    </row>
    <row r="36" spans="1:7" ht="15" x14ac:dyDescent="0.25">
      <c r="A36" s="83" t="s">
        <v>96</v>
      </c>
      <c r="B36" s="111">
        <f>B27+B35</f>
        <v>1950</v>
      </c>
      <c r="C36" s="112">
        <f>C27+C35</f>
        <v>1147</v>
      </c>
      <c r="D36" s="113">
        <f>D27+D35</f>
        <v>657808</v>
      </c>
      <c r="E36" s="4" t="s">
        <v>10</v>
      </c>
      <c r="G36" s="107"/>
    </row>
    <row r="37" spans="1:7" ht="15" x14ac:dyDescent="0.25">
      <c r="A37" s="155" t="s">
        <v>115</v>
      </c>
      <c r="B37" s="114">
        <v>0</v>
      </c>
      <c r="C37" s="27">
        <v>0</v>
      </c>
      <c r="D37" s="156">
        <v>0</v>
      </c>
      <c r="E37" s="4" t="s">
        <v>10</v>
      </c>
      <c r="G37" s="106"/>
    </row>
    <row r="38" spans="1:7" s="5" customFormat="1" ht="15" x14ac:dyDescent="0.25">
      <c r="A38" s="95" t="s">
        <v>97</v>
      </c>
      <c r="B38" s="92">
        <f t="shared" ref="B38:C38" si="0">SUM(B36:B37)</f>
        <v>1950</v>
      </c>
      <c r="C38" s="93">
        <f t="shared" si="0"/>
        <v>1147</v>
      </c>
      <c r="D38" s="94">
        <f>SUM(D36:D37)</f>
        <v>657808</v>
      </c>
      <c r="E38" s="4" t="s">
        <v>10</v>
      </c>
      <c r="G38" s="107"/>
    </row>
    <row r="39" spans="1:7" ht="16.5" customHeight="1" thickBot="1" x14ac:dyDescent="0.3">
      <c r="A39" s="163" t="s">
        <v>140</v>
      </c>
      <c r="B39" s="164">
        <f>B36-B13</f>
        <v>0</v>
      </c>
      <c r="C39" s="165">
        <f>C36-C13</f>
        <v>0</v>
      </c>
      <c r="D39" s="166">
        <v>26131</v>
      </c>
      <c r="E39" s="4" t="s">
        <v>10</v>
      </c>
      <c r="G39" s="107"/>
    </row>
    <row r="40" spans="1:7" x14ac:dyDescent="0.2">
      <c r="A40" s="4"/>
      <c r="E40" s="4" t="s">
        <v>10</v>
      </c>
    </row>
    <row r="41" spans="1:7" ht="17.25" x14ac:dyDescent="0.2">
      <c r="A41" s="253" t="s">
        <v>118</v>
      </c>
      <c r="B41" s="254"/>
      <c r="C41" s="254"/>
      <c r="D41" s="254"/>
      <c r="E41" s="4" t="s">
        <v>11</v>
      </c>
    </row>
  </sheetData>
  <mergeCells count="6">
    <mergeCell ref="A41:D41"/>
    <mergeCell ref="A1:D1"/>
    <mergeCell ref="A2:D2"/>
    <mergeCell ref="A3:D3"/>
    <mergeCell ref="A4:D4"/>
    <mergeCell ref="B6:D6"/>
  </mergeCells>
  <printOptions horizontalCentered="1"/>
  <pageMargins left="0.7" right="0.7" top="0.63" bottom="0.63" header="0.3" footer="0.3"/>
  <pageSetup scale="70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view="pageBreakPreview" zoomScale="80" zoomScaleNormal="100" zoomScaleSheetLayoutView="80" workbookViewId="0">
      <selection activeCell="N34" sqref="N34"/>
    </sheetView>
  </sheetViews>
  <sheetFormatPr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6" width="8.28515625" style="9" customWidth="1"/>
    <col min="7" max="7" width="12.7109375" style="9" customWidth="1"/>
    <col min="8" max="9" width="8.28515625" style="9" customWidth="1"/>
    <col min="10" max="10" width="12.7109375" style="9" customWidth="1"/>
    <col min="11" max="12" width="8.28515625" style="9" customWidth="1"/>
    <col min="13" max="13" width="12.7109375" style="9" customWidth="1"/>
    <col min="14" max="14" width="14" style="4" bestFit="1" customWidth="1"/>
    <col min="15" max="15" width="4.5703125" style="9" customWidth="1"/>
    <col min="16" max="16" width="116.7109375" style="9" customWidth="1"/>
    <col min="17" max="18" width="8.28515625" style="9" customWidth="1"/>
    <col min="19" max="19" width="12.7109375" style="9" customWidth="1"/>
    <col min="20" max="21" width="8.28515625" style="9" customWidth="1"/>
    <col min="22" max="22" width="12.7109375" style="9" customWidth="1"/>
    <col min="23" max="16384" width="9.140625" style="9"/>
  </cols>
  <sheetData>
    <row r="1" spans="1:22" ht="18" x14ac:dyDescent="0.25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55" t="s">
        <v>10</v>
      </c>
      <c r="O1" s="6"/>
      <c r="P1" s="231"/>
      <c r="Q1" s="6"/>
      <c r="R1" s="6"/>
      <c r="S1" s="6"/>
      <c r="T1" s="6"/>
      <c r="U1" s="6"/>
      <c r="V1" s="6"/>
    </row>
    <row r="2" spans="1:22" ht="15" x14ac:dyDescent="0.2">
      <c r="A2" s="256" t="s">
        <v>128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55" t="s">
        <v>10</v>
      </c>
      <c r="O2" s="7"/>
      <c r="P2" s="232"/>
      <c r="Q2" s="7"/>
      <c r="R2" s="7"/>
      <c r="S2" s="7"/>
      <c r="T2" s="7"/>
      <c r="U2" s="7"/>
      <c r="V2" s="7"/>
    </row>
    <row r="3" spans="1:22" x14ac:dyDescent="0.2">
      <c r="A3" s="257" t="s">
        <v>129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55" t="s">
        <v>10</v>
      </c>
      <c r="O3" s="10"/>
      <c r="P3" s="232"/>
      <c r="Q3" s="10"/>
      <c r="R3" s="10"/>
      <c r="S3" s="10"/>
      <c r="T3" s="10"/>
      <c r="U3" s="10"/>
      <c r="V3" s="10"/>
    </row>
    <row r="4" spans="1:22" x14ac:dyDescent="0.2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55" t="s">
        <v>10</v>
      </c>
      <c r="O4" s="8"/>
      <c r="P4" s="232"/>
      <c r="Q4" s="8"/>
      <c r="R4" s="8"/>
      <c r="S4" s="8"/>
      <c r="T4" s="8"/>
      <c r="U4" s="8"/>
      <c r="V4" s="8"/>
    </row>
    <row r="5" spans="1:22" ht="15" x14ac:dyDescent="0.25">
      <c r="A5" s="262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55" t="s">
        <v>10</v>
      </c>
      <c r="O5" s="8"/>
      <c r="P5" s="236"/>
      <c r="Q5" s="8"/>
      <c r="R5" s="8"/>
      <c r="S5" s="8"/>
      <c r="T5" s="8"/>
      <c r="U5" s="8"/>
      <c r="V5" s="8"/>
    </row>
    <row r="6" spans="1:22" ht="15" thickBot="1" x14ac:dyDescent="0.25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55" t="s">
        <v>10</v>
      </c>
      <c r="O6" s="8"/>
      <c r="P6" s="36"/>
      <c r="Q6" s="8"/>
      <c r="R6" s="8"/>
      <c r="S6" s="8"/>
      <c r="T6" s="8"/>
      <c r="U6" s="8"/>
      <c r="V6" s="8"/>
    </row>
    <row r="7" spans="1:22" ht="45.75" customHeight="1" x14ac:dyDescent="0.2">
      <c r="A7" s="263" t="s">
        <v>80</v>
      </c>
      <c r="B7" s="266" t="s">
        <v>98</v>
      </c>
      <c r="C7" s="266"/>
      <c r="D7" s="266"/>
      <c r="E7" s="266" t="s">
        <v>134</v>
      </c>
      <c r="F7" s="266"/>
      <c r="G7" s="266"/>
      <c r="H7" s="266" t="s">
        <v>99</v>
      </c>
      <c r="I7" s="266"/>
      <c r="J7" s="266"/>
      <c r="K7" s="266" t="s">
        <v>95</v>
      </c>
      <c r="L7" s="266"/>
      <c r="M7" s="267"/>
      <c r="N7" s="55" t="s">
        <v>10</v>
      </c>
      <c r="P7" s="237"/>
    </row>
    <row r="8" spans="1:22" ht="28.5" x14ac:dyDescent="0.25">
      <c r="A8" s="264"/>
      <c r="B8" s="11" t="s">
        <v>2</v>
      </c>
      <c r="C8" s="96" t="s">
        <v>74</v>
      </c>
      <c r="D8" s="11" t="s">
        <v>3</v>
      </c>
      <c r="E8" s="11" t="s">
        <v>2</v>
      </c>
      <c r="F8" s="96" t="s">
        <v>88</v>
      </c>
      <c r="G8" s="11" t="s">
        <v>3</v>
      </c>
      <c r="H8" s="11" t="s">
        <v>2</v>
      </c>
      <c r="I8" s="11" t="s">
        <v>88</v>
      </c>
      <c r="J8" s="11" t="s">
        <v>3</v>
      </c>
      <c r="K8" s="11" t="s">
        <v>2</v>
      </c>
      <c r="L8" s="11" t="s">
        <v>88</v>
      </c>
      <c r="M8" s="12" t="s">
        <v>3</v>
      </c>
      <c r="N8" s="55" t="s">
        <v>10</v>
      </c>
      <c r="P8" s="238"/>
    </row>
    <row r="9" spans="1:22" x14ac:dyDescent="0.2">
      <c r="A9" s="193" t="s">
        <v>129</v>
      </c>
      <c r="B9" s="123">
        <v>1950</v>
      </c>
      <c r="C9" s="123">
        <v>1147</v>
      </c>
      <c r="D9" s="123">
        <v>614742</v>
      </c>
      <c r="E9" s="123">
        <v>1950</v>
      </c>
      <c r="F9" s="123">
        <v>1147</v>
      </c>
      <c r="G9" s="123">
        <v>631677</v>
      </c>
      <c r="H9" s="123">
        <v>0</v>
      </c>
      <c r="I9" s="123">
        <v>0</v>
      </c>
      <c r="J9" s="123">
        <v>26131</v>
      </c>
      <c r="K9" s="123">
        <f>E9+H9</f>
        <v>1950</v>
      </c>
      <c r="L9" s="123">
        <f t="shared" ref="L9:M12" si="0">F9+I9</f>
        <v>1147</v>
      </c>
      <c r="M9" s="124">
        <f t="shared" si="0"/>
        <v>657808</v>
      </c>
      <c r="N9" s="55" t="s">
        <v>10</v>
      </c>
      <c r="P9" s="70"/>
    </row>
    <row r="10" spans="1:22" ht="15" x14ac:dyDescent="0.25">
      <c r="A10" s="13" t="s">
        <v>77</v>
      </c>
      <c r="B10" s="126">
        <f t="shared" ref="B10:M10" si="1">SUM(B9:B9)</f>
        <v>1950</v>
      </c>
      <c r="C10" s="126">
        <f t="shared" si="1"/>
        <v>1147</v>
      </c>
      <c r="D10" s="126">
        <f t="shared" si="1"/>
        <v>614742</v>
      </c>
      <c r="E10" s="126">
        <f t="shared" si="1"/>
        <v>1950</v>
      </c>
      <c r="F10" s="126">
        <f t="shared" si="1"/>
        <v>1147</v>
      </c>
      <c r="G10" s="126">
        <f t="shared" si="1"/>
        <v>631677</v>
      </c>
      <c r="H10" s="126">
        <f t="shared" si="1"/>
        <v>0</v>
      </c>
      <c r="I10" s="126">
        <f t="shared" si="1"/>
        <v>0</v>
      </c>
      <c r="J10" s="126">
        <f t="shared" si="1"/>
        <v>26131</v>
      </c>
      <c r="K10" s="126">
        <f t="shared" si="1"/>
        <v>1950</v>
      </c>
      <c r="L10" s="126">
        <f t="shared" si="1"/>
        <v>1147</v>
      </c>
      <c r="M10" s="127">
        <f t="shared" si="1"/>
        <v>657808</v>
      </c>
      <c r="N10" s="55" t="s">
        <v>10</v>
      </c>
      <c r="P10" s="71"/>
    </row>
    <row r="11" spans="1:22" ht="15" x14ac:dyDescent="0.25">
      <c r="A11" s="91" t="s">
        <v>76</v>
      </c>
      <c r="B11" s="128"/>
      <c r="C11" s="128"/>
      <c r="D11" s="129">
        <v>0</v>
      </c>
      <c r="E11" s="128"/>
      <c r="F11" s="128"/>
      <c r="G11" s="129">
        <v>0</v>
      </c>
      <c r="H11" s="128"/>
      <c r="I11" s="128"/>
      <c r="J11" s="129">
        <v>0</v>
      </c>
      <c r="K11" s="128"/>
      <c r="L11" s="128"/>
      <c r="M11" s="130">
        <f t="shared" si="0"/>
        <v>0</v>
      </c>
      <c r="N11" s="55" t="s">
        <v>10</v>
      </c>
      <c r="P11" s="71"/>
    </row>
    <row r="12" spans="1:22" ht="15" x14ac:dyDescent="0.25">
      <c r="A12" s="108" t="s">
        <v>89</v>
      </c>
      <c r="B12" s="27"/>
      <c r="C12" s="27"/>
      <c r="D12" s="131">
        <f>SUM(D10:D11)</f>
        <v>614742</v>
      </c>
      <c r="E12" s="27"/>
      <c r="F12" s="27"/>
      <c r="G12" s="131">
        <f>SUM(G10:G11)</f>
        <v>631677</v>
      </c>
      <c r="H12" s="27"/>
      <c r="I12" s="27"/>
      <c r="J12" s="131">
        <f>SUM(J10:J11)</f>
        <v>26131</v>
      </c>
      <c r="K12" s="27"/>
      <c r="L12" s="27"/>
      <c r="M12" s="132">
        <f t="shared" si="0"/>
        <v>657808</v>
      </c>
      <c r="N12" s="55" t="s">
        <v>10</v>
      </c>
      <c r="P12" s="71"/>
    </row>
    <row r="13" spans="1:22" x14ac:dyDescent="0.2">
      <c r="A13" s="97" t="s">
        <v>13</v>
      </c>
      <c r="B13" s="133"/>
      <c r="C13" s="133">
        <v>0</v>
      </c>
      <c r="D13" s="133"/>
      <c r="E13" s="133"/>
      <c r="F13" s="133">
        <v>0</v>
      </c>
      <c r="G13" s="133"/>
      <c r="H13" s="133"/>
      <c r="I13" s="133">
        <v>0</v>
      </c>
      <c r="J13" s="133"/>
      <c r="K13" s="133"/>
      <c r="L13" s="133">
        <f t="shared" ref="L13:L14" si="2">F13+I13</f>
        <v>0</v>
      </c>
      <c r="M13" s="134"/>
      <c r="N13" s="55" t="s">
        <v>10</v>
      </c>
      <c r="P13" s="237"/>
    </row>
    <row r="14" spans="1:22" x14ac:dyDescent="0.2">
      <c r="A14" s="98" t="s">
        <v>78</v>
      </c>
      <c r="B14" s="24"/>
      <c r="C14" s="24">
        <f>C10+C13</f>
        <v>1147</v>
      </c>
      <c r="D14" s="24"/>
      <c r="E14" s="24"/>
      <c r="F14" s="24">
        <f>F10+F13</f>
        <v>1147</v>
      </c>
      <c r="G14" s="24"/>
      <c r="H14" s="24"/>
      <c r="I14" s="24">
        <f>I10+I13</f>
        <v>0</v>
      </c>
      <c r="J14" s="24"/>
      <c r="K14" s="24"/>
      <c r="L14" s="24">
        <f t="shared" si="2"/>
        <v>1147</v>
      </c>
      <c r="M14" s="125"/>
      <c r="N14" s="55" t="s">
        <v>10</v>
      </c>
      <c r="P14" s="237"/>
    </row>
    <row r="15" spans="1:22" x14ac:dyDescent="0.2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125"/>
      <c r="N15" s="55" t="s">
        <v>10</v>
      </c>
      <c r="P15" s="70"/>
    </row>
    <row r="16" spans="1:22" x14ac:dyDescent="0.2">
      <c r="A16" s="17" t="s">
        <v>14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25"/>
      <c r="N16" s="55" t="s">
        <v>10</v>
      </c>
      <c r="P16" s="70"/>
    </row>
    <row r="17" spans="1:16" x14ac:dyDescent="0.2">
      <c r="A17" s="18" t="s">
        <v>15</v>
      </c>
      <c r="B17" s="24"/>
      <c r="C17" s="24">
        <v>0</v>
      </c>
      <c r="D17" s="24"/>
      <c r="E17" s="24"/>
      <c r="F17" s="24">
        <v>0</v>
      </c>
      <c r="G17" s="24"/>
      <c r="H17" s="24"/>
      <c r="I17" s="24">
        <v>0</v>
      </c>
      <c r="J17" s="24"/>
      <c r="K17" s="24"/>
      <c r="L17" s="24">
        <f t="shared" ref="L17:L19" si="3">F17+I17</f>
        <v>0</v>
      </c>
      <c r="M17" s="125"/>
      <c r="N17" s="55" t="s">
        <v>10</v>
      </c>
      <c r="P17" s="70"/>
    </row>
    <row r="18" spans="1:16" x14ac:dyDescent="0.2">
      <c r="A18" s="19" t="s">
        <v>16</v>
      </c>
      <c r="B18" s="135"/>
      <c r="C18" s="135">
        <v>0</v>
      </c>
      <c r="D18" s="135"/>
      <c r="E18" s="135"/>
      <c r="F18" s="135">
        <v>0</v>
      </c>
      <c r="G18" s="135"/>
      <c r="H18" s="135"/>
      <c r="I18" s="135">
        <v>0</v>
      </c>
      <c r="J18" s="135"/>
      <c r="K18" s="135"/>
      <c r="L18" s="135">
        <f t="shared" si="3"/>
        <v>0</v>
      </c>
      <c r="M18" s="136"/>
      <c r="N18" s="55" t="s">
        <v>10</v>
      </c>
      <c r="P18" s="70"/>
    </row>
    <row r="19" spans="1:16" ht="15" thickBot="1" x14ac:dyDescent="0.25">
      <c r="A19" s="99" t="s">
        <v>79</v>
      </c>
      <c r="B19" s="137"/>
      <c r="C19" s="137">
        <f>C14+C17+C18</f>
        <v>1147</v>
      </c>
      <c r="D19" s="137"/>
      <c r="E19" s="137"/>
      <c r="F19" s="137">
        <f>F14+F17+F18</f>
        <v>1147</v>
      </c>
      <c r="G19" s="137"/>
      <c r="H19" s="137"/>
      <c r="I19" s="137">
        <f>I14+I17+I18</f>
        <v>0</v>
      </c>
      <c r="J19" s="137"/>
      <c r="K19" s="137"/>
      <c r="L19" s="137">
        <f t="shared" si="3"/>
        <v>1147</v>
      </c>
      <c r="M19" s="138"/>
      <c r="N19" s="55" t="s">
        <v>10</v>
      </c>
      <c r="P19" s="70"/>
    </row>
    <row r="20" spans="1:16" ht="15" thickBot="1" x14ac:dyDescent="0.25">
      <c r="N20" s="55" t="s">
        <v>10</v>
      </c>
      <c r="P20" s="70"/>
    </row>
    <row r="21" spans="1:16" ht="15" x14ac:dyDescent="0.2">
      <c r="A21" s="263" t="s">
        <v>80</v>
      </c>
      <c r="B21" s="266" t="s">
        <v>100</v>
      </c>
      <c r="C21" s="266"/>
      <c r="D21" s="266"/>
      <c r="E21" s="266" t="s">
        <v>101</v>
      </c>
      <c r="F21" s="266"/>
      <c r="G21" s="266"/>
      <c r="H21" s="266" t="s">
        <v>102</v>
      </c>
      <c r="I21" s="266"/>
      <c r="J21" s="267"/>
      <c r="N21" s="55" t="s">
        <v>10</v>
      </c>
      <c r="P21" s="72"/>
    </row>
    <row r="22" spans="1:16" ht="28.5" x14ac:dyDescent="0.2">
      <c r="A22" s="264"/>
      <c r="B22" s="11" t="s">
        <v>2</v>
      </c>
      <c r="C22" s="11" t="s">
        <v>88</v>
      </c>
      <c r="D22" s="11" t="s">
        <v>3</v>
      </c>
      <c r="E22" s="11" t="s">
        <v>2</v>
      </c>
      <c r="F22" s="11" t="s">
        <v>88</v>
      </c>
      <c r="G22" s="11" t="s">
        <v>3</v>
      </c>
      <c r="H22" s="11" t="s">
        <v>2</v>
      </c>
      <c r="I22" s="11" t="s">
        <v>88</v>
      </c>
      <c r="J22" s="12" t="s">
        <v>3</v>
      </c>
      <c r="N22" s="55" t="s">
        <v>10</v>
      </c>
      <c r="P22" s="72"/>
    </row>
    <row r="23" spans="1:16" x14ac:dyDescent="0.2">
      <c r="A23" s="14" t="str">
        <f>A9</f>
        <v>Federal Prison Industries</v>
      </c>
      <c r="B23" s="123">
        <v>0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f>K9+B23+E23</f>
        <v>1950</v>
      </c>
      <c r="I23" s="123">
        <f>L9+C23+F23</f>
        <v>1147</v>
      </c>
      <c r="J23" s="124">
        <f>M9+D23+G23</f>
        <v>657808</v>
      </c>
      <c r="N23" s="55" t="s">
        <v>10</v>
      </c>
      <c r="P23" s="72"/>
    </row>
    <row r="24" spans="1:16" ht="15" x14ac:dyDescent="0.25">
      <c r="A24" s="13" t="s">
        <v>77</v>
      </c>
      <c r="B24" s="126">
        <f t="shared" ref="B24:J24" si="4">SUM(B23:B23)</f>
        <v>0</v>
      </c>
      <c r="C24" s="126">
        <f t="shared" si="4"/>
        <v>0</v>
      </c>
      <c r="D24" s="126">
        <f t="shared" si="4"/>
        <v>0</v>
      </c>
      <c r="E24" s="126">
        <f t="shared" si="4"/>
        <v>0</v>
      </c>
      <c r="F24" s="126">
        <f t="shared" si="4"/>
        <v>0</v>
      </c>
      <c r="G24" s="126">
        <f t="shared" si="4"/>
        <v>0</v>
      </c>
      <c r="H24" s="126">
        <f t="shared" si="4"/>
        <v>1950</v>
      </c>
      <c r="I24" s="126">
        <f t="shared" si="4"/>
        <v>1147</v>
      </c>
      <c r="J24" s="127">
        <f t="shared" si="4"/>
        <v>657808</v>
      </c>
      <c r="N24" s="55" t="s">
        <v>10</v>
      </c>
    </row>
    <row r="25" spans="1:16" ht="15" x14ac:dyDescent="0.25">
      <c r="A25" s="91" t="s">
        <v>76</v>
      </c>
      <c r="B25" s="128"/>
      <c r="C25" s="128"/>
      <c r="D25" s="129">
        <v>0</v>
      </c>
      <c r="E25" s="128"/>
      <c r="F25" s="128"/>
      <c r="G25" s="129">
        <v>0</v>
      </c>
      <c r="H25" s="128"/>
      <c r="I25" s="128"/>
      <c r="J25" s="130">
        <f>M11+D25+G25</f>
        <v>0</v>
      </c>
      <c r="N25" s="55" t="s">
        <v>10</v>
      </c>
    </row>
    <row r="26" spans="1:16" ht="15" x14ac:dyDescent="0.25">
      <c r="A26" s="108" t="s">
        <v>89</v>
      </c>
      <c r="B26" s="27"/>
      <c r="C26" s="27"/>
      <c r="D26" s="131">
        <f>SUM(D24:D25)</f>
        <v>0</v>
      </c>
      <c r="E26" s="27"/>
      <c r="F26" s="27"/>
      <c r="G26" s="131">
        <f>SUM(G24:G25)</f>
        <v>0</v>
      </c>
      <c r="H26" s="27"/>
      <c r="I26" s="27"/>
      <c r="J26" s="132">
        <f>M12+D26+G26</f>
        <v>657808</v>
      </c>
      <c r="N26" s="55" t="s">
        <v>10</v>
      </c>
    </row>
    <row r="27" spans="1:16" x14ac:dyDescent="0.2">
      <c r="A27" s="90" t="s">
        <v>13</v>
      </c>
      <c r="B27" s="133"/>
      <c r="C27" s="133">
        <v>0</v>
      </c>
      <c r="D27" s="133"/>
      <c r="E27" s="133"/>
      <c r="F27" s="133">
        <v>0</v>
      </c>
      <c r="G27" s="133"/>
      <c r="H27" s="133"/>
      <c r="I27" s="133">
        <f t="shared" ref="I27:I33" si="5">L13+C27+F27</f>
        <v>0</v>
      </c>
      <c r="J27" s="134"/>
      <c r="N27" s="55" t="s">
        <v>10</v>
      </c>
    </row>
    <row r="28" spans="1:16" x14ac:dyDescent="0.2">
      <c r="A28" s="17" t="s">
        <v>78</v>
      </c>
      <c r="B28" s="24"/>
      <c r="C28" s="24">
        <f>C24+C27</f>
        <v>0</v>
      </c>
      <c r="D28" s="24"/>
      <c r="E28" s="24"/>
      <c r="F28" s="24">
        <f>F24+F27</f>
        <v>0</v>
      </c>
      <c r="G28" s="24"/>
      <c r="H28" s="24"/>
      <c r="I28" s="24">
        <f t="shared" si="5"/>
        <v>1147</v>
      </c>
      <c r="J28" s="125"/>
      <c r="N28" s="55" t="s">
        <v>10</v>
      </c>
    </row>
    <row r="29" spans="1:16" x14ac:dyDescent="0.2">
      <c r="A29" s="17"/>
      <c r="B29" s="24"/>
      <c r="C29" s="24"/>
      <c r="D29" s="24"/>
      <c r="E29" s="24"/>
      <c r="F29" s="24"/>
      <c r="G29" s="24"/>
      <c r="H29" s="24"/>
      <c r="I29" s="24">
        <f t="shared" si="5"/>
        <v>0</v>
      </c>
      <c r="J29" s="125"/>
      <c r="N29" s="55" t="s">
        <v>10</v>
      </c>
    </row>
    <row r="30" spans="1:16" x14ac:dyDescent="0.2">
      <c r="A30" s="17" t="s">
        <v>14</v>
      </c>
      <c r="B30" s="24"/>
      <c r="C30" s="24"/>
      <c r="D30" s="24"/>
      <c r="E30" s="24"/>
      <c r="F30" s="24"/>
      <c r="G30" s="24"/>
      <c r="H30" s="24"/>
      <c r="I30" s="24">
        <f t="shared" si="5"/>
        <v>0</v>
      </c>
      <c r="J30" s="125"/>
      <c r="N30" s="55" t="s">
        <v>10</v>
      </c>
    </row>
    <row r="31" spans="1:16" x14ac:dyDescent="0.2">
      <c r="A31" s="18" t="s">
        <v>15</v>
      </c>
      <c r="B31" s="24"/>
      <c r="C31" s="24">
        <v>0</v>
      </c>
      <c r="D31" s="24"/>
      <c r="E31" s="24"/>
      <c r="F31" s="24">
        <v>0</v>
      </c>
      <c r="G31" s="24"/>
      <c r="H31" s="24"/>
      <c r="I31" s="24">
        <f t="shared" si="5"/>
        <v>0</v>
      </c>
      <c r="J31" s="125"/>
      <c r="N31" s="55" t="s">
        <v>10</v>
      </c>
    </row>
    <row r="32" spans="1:16" x14ac:dyDescent="0.2">
      <c r="A32" s="19" t="s">
        <v>16</v>
      </c>
      <c r="B32" s="135"/>
      <c r="C32" s="135">
        <v>0</v>
      </c>
      <c r="D32" s="135"/>
      <c r="E32" s="135"/>
      <c r="F32" s="135">
        <v>0</v>
      </c>
      <c r="G32" s="135"/>
      <c r="H32" s="135"/>
      <c r="I32" s="135">
        <f t="shared" si="5"/>
        <v>0</v>
      </c>
      <c r="J32" s="136"/>
      <c r="N32" s="55" t="s">
        <v>10</v>
      </c>
    </row>
    <row r="33" spans="1:14" ht="15" thickBot="1" x14ac:dyDescent="0.25">
      <c r="A33" s="20" t="s">
        <v>79</v>
      </c>
      <c r="B33" s="137"/>
      <c r="C33" s="137">
        <f>C28+C31+C32</f>
        <v>0</v>
      </c>
      <c r="D33" s="137"/>
      <c r="E33" s="137"/>
      <c r="F33" s="137">
        <f>F28+F31+F32</f>
        <v>0</v>
      </c>
      <c r="G33" s="137"/>
      <c r="H33" s="137"/>
      <c r="I33" s="137">
        <f t="shared" si="5"/>
        <v>1147</v>
      </c>
      <c r="J33" s="138"/>
      <c r="N33" s="55" t="s">
        <v>10</v>
      </c>
    </row>
    <row r="34" spans="1:14" x14ac:dyDescent="0.2">
      <c r="N34" s="55" t="s">
        <v>10</v>
      </c>
    </row>
    <row r="35" spans="1:14" x14ac:dyDescent="0.2">
      <c r="A35" s="40"/>
      <c r="N35" s="4" t="s">
        <v>11</v>
      </c>
    </row>
    <row r="36" spans="1:14" x14ac:dyDescent="0.2">
      <c r="A36" s="167"/>
    </row>
  </sheetData>
  <mergeCells count="15">
    <mergeCell ref="A5:M5"/>
    <mergeCell ref="A6:M6"/>
    <mergeCell ref="A21:A22"/>
    <mergeCell ref="A1:M1"/>
    <mergeCell ref="A2:M2"/>
    <mergeCell ref="A3:M3"/>
    <mergeCell ref="A4:M4"/>
    <mergeCell ref="A7:A8"/>
    <mergeCell ref="B7:D7"/>
    <mergeCell ref="E7:G7"/>
    <mergeCell ref="H7:J7"/>
    <mergeCell ref="K7:M7"/>
    <mergeCell ref="B21:D21"/>
    <mergeCell ref="E21:G21"/>
    <mergeCell ref="H21:J21"/>
  </mergeCells>
  <printOptions horizontalCentered="1"/>
  <pageMargins left="0.7" right="0.7" top="0.75" bottom="0.75" header="0.3" footer="0.3"/>
  <pageSetup scale="78" orientation="landscape" r:id="rId1"/>
  <headerFooter>
    <oddHeader>&amp;L&amp;"Arial,Bold"&amp;12B. Summary of Requirements</oddHeader>
    <oddFooter>&amp;C&amp;"Arial,Regular"Exhibit B - Summary of Requirements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view="pageBreakPreview" zoomScale="80" zoomScaleNormal="100" zoomScaleSheetLayoutView="80" workbookViewId="0">
      <selection activeCell="O19" sqref="O19"/>
    </sheetView>
  </sheetViews>
  <sheetFormatPr defaultRowHeight="14.25" x14ac:dyDescent="0.2"/>
  <cols>
    <col min="1" max="1" width="7.42578125" style="9" bestFit="1" customWidth="1"/>
    <col min="2" max="2" width="58.140625" style="9" customWidth="1"/>
    <col min="3" max="3" width="8.7109375" style="9" customWidth="1"/>
    <col min="4" max="4" width="12.7109375" style="9" customWidth="1"/>
    <col min="5" max="5" width="8.7109375" style="9" customWidth="1"/>
    <col min="6" max="6" width="12.7109375" style="9" customWidth="1"/>
    <col min="7" max="7" width="8.7109375" style="9" customWidth="1"/>
    <col min="8" max="8" width="12.7109375" style="9" customWidth="1"/>
    <col min="9" max="9" width="8.7109375" style="9" customWidth="1"/>
    <col min="10" max="10" width="12.7109375" style="9" customWidth="1"/>
    <col min="11" max="11" width="8.7109375" style="9" customWidth="1"/>
    <col min="12" max="12" width="12.7109375" style="9" customWidth="1"/>
    <col min="13" max="13" width="8.7109375" style="9" customWidth="1"/>
    <col min="14" max="14" width="12.7109375" style="9" customWidth="1"/>
    <col min="15" max="15" width="14" style="4" bestFit="1" customWidth="1"/>
    <col min="16" max="16" width="4.5703125" style="9" customWidth="1"/>
    <col min="17" max="17" width="122.85546875" style="9" customWidth="1"/>
    <col min="18" max="19" width="8.28515625" style="9" customWidth="1"/>
    <col min="20" max="20" width="12.7109375" style="9" customWidth="1"/>
    <col min="21" max="22" width="8.28515625" style="9" customWidth="1"/>
    <col min="23" max="23" width="12.7109375" style="9" customWidth="1"/>
    <col min="24" max="16384" width="9.140625" style="9"/>
  </cols>
  <sheetData>
    <row r="1" spans="1:23" ht="18" x14ac:dyDescent="0.25">
      <c r="A1" s="255" t="s">
        <v>20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55" t="s">
        <v>10</v>
      </c>
      <c r="P1" s="6"/>
      <c r="Q1" s="231"/>
      <c r="R1" s="6"/>
      <c r="S1" s="6"/>
      <c r="T1" s="6"/>
      <c r="U1" s="6"/>
      <c r="V1" s="6"/>
      <c r="W1" s="6"/>
    </row>
    <row r="2" spans="1:23" ht="15" x14ac:dyDescent="0.2">
      <c r="A2" s="256" t="s">
        <v>128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55" t="s">
        <v>10</v>
      </c>
      <c r="P2" s="7"/>
      <c r="Q2" s="232"/>
      <c r="R2" s="7"/>
      <c r="S2" s="7"/>
      <c r="T2" s="7"/>
      <c r="U2" s="7"/>
      <c r="V2" s="7"/>
      <c r="W2" s="7"/>
    </row>
    <row r="3" spans="1:23" x14ac:dyDescent="0.2">
      <c r="A3" s="257" t="s">
        <v>129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55" t="s">
        <v>10</v>
      </c>
      <c r="P3" s="10"/>
      <c r="Q3" s="232"/>
      <c r="R3" s="10"/>
      <c r="S3" s="10"/>
      <c r="T3" s="10"/>
      <c r="U3" s="10"/>
      <c r="V3" s="10"/>
      <c r="W3" s="10"/>
    </row>
    <row r="4" spans="1:23" x14ac:dyDescent="0.2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55" t="s">
        <v>10</v>
      </c>
      <c r="P4" s="8"/>
      <c r="Q4" s="232"/>
      <c r="R4" s="8"/>
      <c r="S4" s="8"/>
      <c r="T4" s="8"/>
      <c r="U4" s="8"/>
      <c r="V4" s="8"/>
      <c r="W4" s="8"/>
    </row>
    <row r="5" spans="1:23" ht="15" x14ac:dyDescent="0.25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55" t="s">
        <v>10</v>
      </c>
      <c r="P5" s="8"/>
      <c r="Q5" s="236"/>
      <c r="R5" s="8"/>
      <c r="S5" s="8"/>
      <c r="T5" s="8"/>
      <c r="U5" s="8"/>
      <c r="V5" s="8"/>
      <c r="W5" s="8"/>
    </row>
    <row r="6" spans="1:23" ht="15" thickBot="1" x14ac:dyDescent="0.25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55" t="s">
        <v>10</v>
      </c>
      <c r="P6" s="8"/>
      <c r="Q6" s="36"/>
      <c r="R6" s="8"/>
      <c r="S6" s="8"/>
      <c r="T6" s="8"/>
      <c r="U6" s="8"/>
      <c r="V6" s="8"/>
      <c r="W6" s="8"/>
    </row>
    <row r="7" spans="1:23" s="22" customFormat="1" ht="46.5" customHeight="1" x14ac:dyDescent="0.2">
      <c r="A7" s="271" t="s">
        <v>21</v>
      </c>
      <c r="B7" s="272"/>
      <c r="C7" s="266" t="s">
        <v>98</v>
      </c>
      <c r="D7" s="266"/>
      <c r="E7" s="266" t="s">
        <v>134</v>
      </c>
      <c r="F7" s="266"/>
      <c r="G7" s="266" t="s">
        <v>95</v>
      </c>
      <c r="H7" s="266"/>
      <c r="I7" s="266" t="s">
        <v>100</v>
      </c>
      <c r="J7" s="266"/>
      <c r="K7" s="266" t="s">
        <v>101</v>
      </c>
      <c r="L7" s="266"/>
      <c r="M7" s="266" t="s">
        <v>96</v>
      </c>
      <c r="N7" s="267"/>
      <c r="O7" s="55" t="s">
        <v>10</v>
      </c>
      <c r="Q7" s="239"/>
    </row>
    <row r="8" spans="1:23" s="22" customFormat="1" ht="42.75" x14ac:dyDescent="0.2">
      <c r="A8" s="273"/>
      <c r="B8" s="274"/>
      <c r="C8" s="21" t="s">
        <v>23</v>
      </c>
      <c r="D8" s="100" t="s">
        <v>22</v>
      </c>
      <c r="E8" s="21" t="s">
        <v>23</v>
      </c>
      <c r="F8" s="100" t="s">
        <v>22</v>
      </c>
      <c r="G8" s="21" t="s">
        <v>23</v>
      </c>
      <c r="H8" s="21" t="s">
        <v>22</v>
      </c>
      <c r="I8" s="21" t="s">
        <v>23</v>
      </c>
      <c r="J8" s="21" t="s">
        <v>22</v>
      </c>
      <c r="K8" s="21" t="s">
        <v>23</v>
      </c>
      <c r="L8" s="21" t="s">
        <v>22</v>
      </c>
      <c r="M8" s="21" t="s">
        <v>23</v>
      </c>
      <c r="N8" s="23" t="s">
        <v>22</v>
      </c>
      <c r="O8" s="55" t="s">
        <v>10</v>
      </c>
      <c r="Q8" s="70"/>
    </row>
    <row r="9" spans="1:23" ht="45" x14ac:dyDescent="0.2">
      <c r="A9" s="30" t="s">
        <v>24</v>
      </c>
      <c r="B9" s="37" t="s">
        <v>25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55" t="s">
        <v>10</v>
      </c>
      <c r="Q9" s="70"/>
    </row>
    <row r="10" spans="1:23" ht="42.75" x14ac:dyDescent="0.2">
      <c r="A10" s="31">
        <v>3.3</v>
      </c>
      <c r="B10" s="184" t="s">
        <v>109</v>
      </c>
      <c r="C10" s="24">
        <v>1147</v>
      </c>
      <c r="D10" s="24">
        <v>0</v>
      </c>
      <c r="E10" s="24">
        <v>1147</v>
      </c>
      <c r="F10" s="24">
        <v>0</v>
      </c>
      <c r="G10" s="24">
        <v>1147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5">
        <f t="shared" ref="M10" si="0">G10+I10+K10</f>
        <v>1147</v>
      </c>
      <c r="N10" s="26">
        <f t="shared" ref="N10" si="1">H10+J10+L10</f>
        <v>0</v>
      </c>
      <c r="O10" s="55" t="s">
        <v>10</v>
      </c>
      <c r="Q10" s="70"/>
    </row>
    <row r="11" spans="1:23" ht="15" x14ac:dyDescent="0.25">
      <c r="A11" s="32"/>
      <c r="B11" s="29" t="s">
        <v>26</v>
      </c>
      <c r="C11" s="27">
        <f t="shared" ref="C11:N11" si="2">SUM(C10:C10)</f>
        <v>1147</v>
      </c>
      <c r="D11" s="27">
        <f t="shared" si="2"/>
        <v>0</v>
      </c>
      <c r="E11" s="27">
        <f t="shared" si="2"/>
        <v>1147</v>
      </c>
      <c r="F11" s="27">
        <f t="shared" si="2"/>
        <v>0</v>
      </c>
      <c r="G11" s="27">
        <f t="shared" si="2"/>
        <v>1147</v>
      </c>
      <c r="H11" s="27">
        <f t="shared" si="2"/>
        <v>0</v>
      </c>
      <c r="I11" s="27">
        <f t="shared" si="2"/>
        <v>0</v>
      </c>
      <c r="J11" s="27">
        <f t="shared" si="2"/>
        <v>0</v>
      </c>
      <c r="K11" s="27">
        <f t="shared" si="2"/>
        <v>0</v>
      </c>
      <c r="L11" s="27">
        <f t="shared" si="2"/>
        <v>0</v>
      </c>
      <c r="M11" s="27">
        <f t="shared" si="2"/>
        <v>1147</v>
      </c>
      <c r="N11" s="28">
        <f t="shared" si="2"/>
        <v>0</v>
      </c>
      <c r="O11" s="55" t="s">
        <v>10</v>
      </c>
      <c r="Q11" s="70"/>
    </row>
    <row r="12" spans="1:23" ht="15.75" thickBot="1" x14ac:dyDescent="0.3">
      <c r="A12" s="33"/>
      <c r="B12" s="34" t="s">
        <v>27</v>
      </c>
      <c r="C12" s="35">
        <f>C11</f>
        <v>1147</v>
      </c>
      <c r="D12" s="35">
        <f t="shared" ref="D12:N12" si="3">D11</f>
        <v>0</v>
      </c>
      <c r="E12" s="35">
        <f t="shared" si="3"/>
        <v>1147</v>
      </c>
      <c r="F12" s="35">
        <f t="shared" si="3"/>
        <v>0</v>
      </c>
      <c r="G12" s="35">
        <f t="shared" si="3"/>
        <v>1147</v>
      </c>
      <c r="H12" s="35">
        <f t="shared" si="3"/>
        <v>0</v>
      </c>
      <c r="I12" s="35">
        <f t="shared" si="3"/>
        <v>0</v>
      </c>
      <c r="J12" s="35">
        <f t="shared" si="3"/>
        <v>0</v>
      </c>
      <c r="K12" s="35">
        <f t="shared" si="3"/>
        <v>0</v>
      </c>
      <c r="L12" s="35">
        <f t="shared" si="3"/>
        <v>0</v>
      </c>
      <c r="M12" s="35">
        <f t="shared" si="3"/>
        <v>1147</v>
      </c>
      <c r="N12" s="249">
        <f t="shared" si="3"/>
        <v>0</v>
      </c>
      <c r="O12" s="55" t="s">
        <v>10</v>
      </c>
      <c r="Q12" s="71"/>
    </row>
    <row r="13" spans="1:23" x14ac:dyDescent="0.2">
      <c r="O13" s="55" t="s">
        <v>10</v>
      </c>
      <c r="Q13" s="72"/>
    </row>
    <row r="14" spans="1:23" ht="15" x14ac:dyDescent="0.2">
      <c r="A14" s="270" t="s">
        <v>81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55" t="s">
        <v>11</v>
      </c>
      <c r="Q14" s="72"/>
    </row>
    <row r="16" spans="1:23" x14ac:dyDescent="0.2">
      <c r="A16" s="168"/>
    </row>
  </sheetData>
  <mergeCells count="14">
    <mergeCell ref="A14:N14"/>
    <mergeCell ref="M7:N7"/>
    <mergeCell ref="A7:B8"/>
    <mergeCell ref="A1:N1"/>
    <mergeCell ref="A2:N2"/>
    <mergeCell ref="A3:N3"/>
    <mergeCell ref="A4:N4"/>
    <mergeCell ref="A5:N5"/>
    <mergeCell ref="A6:N6"/>
    <mergeCell ref="C7:D7"/>
    <mergeCell ref="E7:F7"/>
    <mergeCell ref="G7:H7"/>
    <mergeCell ref="I7:J7"/>
    <mergeCell ref="K7:L7"/>
  </mergeCells>
  <printOptions horizontalCentered="1"/>
  <pageMargins left="0.7" right="0.7" top="0.75" bottom="0.75" header="0.3" footer="0.3"/>
  <pageSetup scale="58" orientation="landscape" r:id="rId1"/>
  <headerFooter>
    <oddHeader>&amp;L&amp;"Arial,Bold"&amp;12D. Resources by DOJ Strategic Goal and Strategic Objective</oddHeader>
    <oddFooter>&amp;C&amp;"Arial,Regular"Exhibit D - Resources by DOJ Strategic Goal and Strategic Objective</oddFooter>
  </headerFooter>
  <colBreaks count="1" manualBreakCount="1">
    <brk id="15" max="1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Normal="100" zoomScaleSheetLayoutView="100" workbookViewId="0">
      <pane xSplit="4" ySplit="6" topLeftCell="E7" activePane="bottomRight" state="frozen"/>
      <selection sqref="A1:D1"/>
      <selection pane="topRight" sqref="A1:D1"/>
      <selection pane="bottomLeft" sqref="A1:D1"/>
      <selection pane="bottomRight" activeCell="G15" sqref="G15:G16"/>
    </sheetView>
  </sheetViews>
  <sheetFormatPr defaultRowHeight="14.25" x14ac:dyDescent="0.2"/>
  <cols>
    <col min="1" max="1" width="3.7109375" style="152" customWidth="1"/>
    <col min="2" max="2" width="71.140625" style="152" customWidth="1"/>
    <col min="3" max="4" width="14.7109375" style="152" customWidth="1"/>
    <col min="5" max="6" width="8.7109375" style="152" customWidth="1"/>
    <col min="7" max="7" width="12.7109375" style="152" customWidth="1"/>
    <col min="8" max="8" width="14" style="43" bestFit="1" customWidth="1"/>
    <col min="9" max="9" width="4.5703125" style="152" customWidth="1"/>
    <col min="10" max="10" width="122.85546875" style="170" customWidth="1"/>
    <col min="11" max="12" width="8.28515625" style="152" customWidth="1"/>
    <col min="13" max="13" width="12.7109375" style="152" customWidth="1"/>
    <col min="14" max="15" width="8.28515625" style="152" customWidth="1"/>
    <col min="16" max="16" width="12.7109375" style="152" customWidth="1"/>
    <col min="17" max="16384" width="9.140625" style="152"/>
  </cols>
  <sheetData>
    <row r="1" spans="1:16" ht="18" x14ac:dyDescent="0.25">
      <c r="A1" s="283" t="s">
        <v>82</v>
      </c>
      <c r="B1" s="283"/>
      <c r="C1" s="283"/>
      <c r="D1" s="283"/>
      <c r="E1" s="283"/>
      <c r="F1" s="283"/>
      <c r="G1" s="283"/>
      <c r="H1" s="39" t="s">
        <v>10</v>
      </c>
      <c r="I1" s="6"/>
      <c r="J1" s="231"/>
      <c r="K1" s="6"/>
      <c r="L1" s="6"/>
      <c r="M1" s="6"/>
      <c r="N1" s="6"/>
      <c r="O1" s="6"/>
      <c r="P1" s="6"/>
    </row>
    <row r="2" spans="1:16" ht="15" x14ac:dyDescent="0.2">
      <c r="A2" s="284" t="s">
        <v>128</v>
      </c>
      <c r="B2" s="284"/>
      <c r="C2" s="284"/>
      <c r="D2" s="284"/>
      <c r="E2" s="284"/>
      <c r="F2" s="284"/>
      <c r="G2" s="284"/>
      <c r="H2" s="39" t="s">
        <v>10</v>
      </c>
      <c r="I2" s="7"/>
      <c r="J2" s="232"/>
      <c r="K2" s="7"/>
      <c r="L2" s="7"/>
      <c r="M2" s="7"/>
      <c r="N2" s="7"/>
      <c r="O2" s="7"/>
      <c r="P2" s="7"/>
    </row>
    <row r="3" spans="1:16" x14ac:dyDescent="0.2">
      <c r="A3" s="285" t="s">
        <v>129</v>
      </c>
      <c r="B3" s="285"/>
      <c r="C3" s="285"/>
      <c r="D3" s="285"/>
      <c r="E3" s="285"/>
      <c r="F3" s="285"/>
      <c r="G3" s="285"/>
      <c r="H3" s="39" t="s">
        <v>10</v>
      </c>
      <c r="I3" s="173"/>
      <c r="J3" s="232"/>
      <c r="K3" s="173"/>
      <c r="L3" s="173"/>
      <c r="M3" s="173"/>
      <c r="N3" s="173"/>
      <c r="O3" s="173"/>
      <c r="P3" s="173"/>
    </row>
    <row r="4" spans="1:16" x14ac:dyDescent="0.2">
      <c r="A4" s="286" t="s">
        <v>1</v>
      </c>
      <c r="B4" s="286"/>
      <c r="C4" s="286"/>
      <c r="D4" s="286"/>
      <c r="E4" s="286"/>
      <c r="F4" s="286"/>
      <c r="G4" s="286"/>
      <c r="H4" s="39" t="s">
        <v>10</v>
      </c>
      <c r="I4" s="172"/>
      <c r="J4" s="232"/>
      <c r="K4" s="172"/>
      <c r="L4" s="172"/>
      <c r="M4" s="172"/>
      <c r="N4" s="172"/>
      <c r="O4" s="172"/>
      <c r="P4" s="172"/>
    </row>
    <row r="5" spans="1:16" ht="15" thickBot="1" x14ac:dyDescent="0.25">
      <c r="A5" s="287"/>
      <c r="B5" s="287"/>
      <c r="C5" s="287"/>
      <c r="D5" s="287"/>
      <c r="E5" s="288"/>
      <c r="F5" s="288"/>
      <c r="G5" s="288"/>
      <c r="H5" s="39" t="s">
        <v>10</v>
      </c>
      <c r="I5" s="172"/>
      <c r="J5" s="232"/>
      <c r="K5" s="172"/>
      <c r="L5" s="172"/>
      <c r="M5" s="172"/>
      <c r="N5" s="172"/>
      <c r="O5" s="172"/>
      <c r="P5" s="172"/>
    </row>
    <row r="6" spans="1:16" s="40" customFormat="1" ht="29.25" customHeight="1" thickBot="1" x14ac:dyDescent="0.25">
      <c r="A6" s="38"/>
      <c r="B6" s="38"/>
      <c r="C6" s="38"/>
      <c r="D6" s="38"/>
      <c r="E6" s="50" t="s">
        <v>2</v>
      </c>
      <c r="F6" s="45" t="s">
        <v>73</v>
      </c>
      <c r="G6" s="44" t="s">
        <v>3</v>
      </c>
      <c r="H6" s="39" t="s">
        <v>10</v>
      </c>
      <c r="J6" s="240"/>
    </row>
    <row r="7" spans="1:16" s="40" customFormat="1" ht="12.75" x14ac:dyDescent="0.2">
      <c r="A7" s="41"/>
      <c r="B7" s="278" t="s">
        <v>5</v>
      </c>
      <c r="C7" s="278"/>
      <c r="D7" s="279"/>
      <c r="E7" s="47"/>
      <c r="F7" s="47"/>
      <c r="G7" s="51"/>
      <c r="H7" s="39" t="s">
        <v>10</v>
      </c>
      <c r="J7" s="241"/>
    </row>
    <row r="8" spans="1:16" s="40" customFormat="1" ht="23.25" customHeight="1" x14ac:dyDescent="0.2">
      <c r="A8" s="41">
        <v>1</v>
      </c>
      <c r="B8" s="280" t="s">
        <v>133</v>
      </c>
      <c r="C8" s="280"/>
      <c r="D8" s="281"/>
      <c r="E8" s="47">
        <v>0</v>
      </c>
      <c r="F8" s="47">
        <v>0</v>
      </c>
      <c r="G8" s="51">
        <v>26131</v>
      </c>
      <c r="H8" s="39" t="s">
        <v>10</v>
      </c>
      <c r="J8" s="241"/>
    </row>
    <row r="9" spans="1:16" s="40" customFormat="1" ht="12.75" x14ac:dyDescent="0.2">
      <c r="A9" s="42"/>
      <c r="B9" s="282" t="s">
        <v>29</v>
      </c>
      <c r="C9" s="282"/>
      <c r="D9" s="282"/>
      <c r="E9" s="46">
        <f>SUM(E7:E8)</f>
        <v>0</v>
      </c>
      <c r="F9" s="46">
        <f>SUM(F7:F8)</f>
        <v>0</v>
      </c>
      <c r="G9" s="52">
        <f>SUM(G7:G8)</f>
        <v>26131</v>
      </c>
      <c r="H9" s="39" t="s">
        <v>10</v>
      </c>
      <c r="J9" s="240"/>
    </row>
    <row r="10" spans="1:16" ht="15" thickBot="1" x14ac:dyDescent="0.25">
      <c r="A10" s="48"/>
      <c r="B10" s="276" t="s">
        <v>83</v>
      </c>
      <c r="C10" s="276"/>
      <c r="D10" s="277"/>
      <c r="E10" s="49">
        <f>E9</f>
        <v>0</v>
      </c>
      <c r="F10" s="49">
        <f t="shared" ref="F10:G10" si="0">F9</f>
        <v>0</v>
      </c>
      <c r="G10" s="250">
        <f t="shared" si="0"/>
        <v>26131</v>
      </c>
      <c r="H10" s="39" t="s">
        <v>10</v>
      </c>
      <c r="J10" s="240"/>
    </row>
    <row r="11" spans="1:16" x14ac:dyDescent="0.2">
      <c r="H11" s="39" t="s">
        <v>11</v>
      </c>
      <c r="J11" s="241"/>
    </row>
    <row r="12" spans="1:16" x14ac:dyDescent="0.2">
      <c r="J12" s="241"/>
    </row>
  </sheetData>
  <mergeCells count="9">
    <mergeCell ref="B10:D10"/>
    <mergeCell ref="B7:D7"/>
    <mergeCell ref="B8:D8"/>
    <mergeCell ref="B9:D9"/>
    <mergeCell ref="A1:G1"/>
    <mergeCell ref="A2:G2"/>
    <mergeCell ref="A3:G3"/>
    <mergeCell ref="A4:G4"/>
    <mergeCell ref="A5:G5"/>
  </mergeCells>
  <printOptions horizontalCentered="1"/>
  <pageMargins left="0.7" right="0.7" top="0.65" bottom="0.46" header="0.3" footer="0.21"/>
  <pageSetup scale="80" fitToHeight="0" orientation="landscape" r:id="rId1"/>
  <headerFooter>
    <oddHeader>&amp;L&amp;"Arial,Bold"&amp;12E. Justification for Technical and Base Adjustments</oddHeader>
    <oddFooter>&amp;C&amp;"Arial,Regular"Exhibit E - Justification for Technical and Base Adjustments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view="pageBreakPreview" zoomScale="80" zoomScaleNormal="100" zoomScaleSheetLayoutView="80" workbookViewId="0">
      <selection activeCell="A7" sqref="A7:A17"/>
    </sheetView>
  </sheetViews>
  <sheetFormatPr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5" width="7.140625" style="9" hidden="1" customWidth="1"/>
    <col min="6" max="7" width="8.7109375" style="9" hidden="1" customWidth="1"/>
    <col min="8" max="8" width="7.140625" style="9" hidden="1" customWidth="1"/>
    <col min="9" max="10" width="8.7109375" style="9" hidden="1" customWidth="1"/>
    <col min="11" max="11" width="7.140625" style="9" customWidth="1"/>
    <col min="12" max="12" width="8.7109375" style="9" customWidth="1"/>
    <col min="13" max="13" width="8.7109375" style="9" bestFit="1" customWidth="1"/>
    <col min="14" max="15" width="8.28515625" style="9" customWidth="1"/>
    <col min="16" max="16" width="11.5703125" style="9" customWidth="1"/>
    <col min="17" max="17" width="11.28515625" style="9" bestFit="1" customWidth="1"/>
    <col min="18" max="18" width="12.7109375" style="9" customWidth="1"/>
    <col min="19" max="20" width="8.28515625" style="9" customWidth="1"/>
    <col min="21" max="21" width="9.28515625" style="9" bestFit="1" customWidth="1"/>
    <col min="22" max="22" width="14" style="4" bestFit="1" customWidth="1"/>
    <col min="23" max="23" width="4.5703125" style="9" customWidth="1"/>
    <col min="24" max="24" width="116.7109375" style="9" customWidth="1"/>
    <col min="25" max="26" width="8.28515625" style="9" customWidth="1"/>
    <col min="27" max="27" width="12.7109375" style="9" customWidth="1"/>
    <col min="28" max="29" width="8.28515625" style="9" customWidth="1"/>
    <col min="30" max="30" width="12.7109375" style="9" customWidth="1"/>
    <col min="31" max="16384" width="9.140625" style="9"/>
  </cols>
  <sheetData>
    <row r="1" spans="1:30" ht="18" x14ac:dyDescent="0.25">
      <c r="A1" s="255" t="s">
        <v>32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55" t="s">
        <v>10</v>
      </c>
      <c r="W1" s="6"/>
      <c r="X1" s="231"/>
      <c r="Y1" s="6"/>
      <c r="Z1" s="6"/>
      <c r="AA1" s="6"/>
      <c r="AB1" s="6"/>
      <c r="AC1" s="6"/>
      <c r="AD1" s="6"/>
    </row>
    <row r="2" spans="1:30" ht="15" x14ac:dyDescent="0.2">
      <c r="A2" s="256" t="s">
        <v>128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55" t="s">
        <v>10</v>
      </c>
      <c r="W2" s="7"/>
      <c r="X2" s="232"/>
      <c r="Y2" s="7"/>
      <c r="Z2" s="7"/>
      <c r="AA2" s="7"/>
      <c r="AB2" s="7"/>
      <c r="AC2" s="7"/>
      <c r="AD2" s="7"/>
    </row>
    <row r="3" spans="1:30" x14ac:dyDescent="0.2">
      <c r="A3" s="257" t="s">
        <v>129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55" t="s">
        <v>10</v>
      </c>
      <c r="W3" s="10"/>
      <c r="X3" s="232"/>
      <c r="Y3" s="10"/>
      <c r="Z3" s="10"/>
      <c r="AA3" s="10"/>
      <c r="AB3" s="10"/>
      <c r="AC3" s="10"/>
      <c r="AD3" s="10"/>
    </row>
    <row r="4" spans="1:30" x14ac:dyDescent="0.2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55" t="s">
        <v>10</v>
      </c>
      <c r="W4" s="8"/>
      <c r="X4" s="232"/>
      <c r="Y4" s="8"/>
      <c r="Z4" s="8"/>
      <c r="AA4" s="8"/>
      <c r="AB4" s="8"/>
      <c r="AC4" s="8"/>
      <c r="AD4" s="8"/>
    </row>
    <row r="5" spans="1:30" ht="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55" t="s">
        <v>10</v>
      </c>
      <c r="W5" s="8"/>
      <c r="X5" s="236"/>
      <c r="Y5" s="8"/>
      <c r="Z5" s="8"/>
      <c r="AA5" s="8"/>
      <c r="AB5" s="8"/>
      <c r="AC5" s="8"/>
      <c r="AD5" s="8"/>
    </row>
    <row r="6" spans="1:30" ht="15" thickBo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5" t="s">
        <v>10</v>
      </c>
      <c r="W6" s="8"/>
      <c r="X6" s="72"/>
      <c r="Y6" s="8"/>
      <c r="Z6" s="8"/>
      <c r="AA6" s="8"/>
      <c r="AB6" s="8"/>
      <c r="AC6" s="8"/>
      <c r="AD6" s="8"/>
    </row>
    <row r="7" spans="1:30" ht="33.75" customHeight="1" x14ac:dyDescent="0.25">
      <c r="A7" s="263" t="s">
        <v>80</v>
      </c>
      <c r="B7" s="266" t="s">
        <v>107</v>
      </c>
      <c r="C7" s="266"/>
      <c r="D7" s="266"/>
      <c r="E7" s="266" t="s">
        <v>110</v>
      </c>
      <c r="F7" s="290"/>
      <c r="G7" s="291"/>
      <c r="H7" s="266" t="s">
        <v>76</v>
      </c>
      <c r="I7" s="290"/>
      <c r="J7" s="291"/>
      <c r="K7" s="266" t="s">
        <v>103</v>
      </c>
      <c r="L7" s="290"/>
      <c r="M7" s="291"/>
      <c r="N7" s="266" t="s">
        <v>30</v>
      </c>
      <c r="O7" s="266"/>
      <c r="P7" s="266"/>
      <c r="Q7" s="104" t="s">
        <v>31</v>
      </c>
      <c r="R7" s="104" t="s">
        <v>84</v>
      </c>
      <c r="S7" s="266" t="s">
        <v>104</v>
      </c>
      <c r="T7" s="266"/>
      <c r="U7" s="267"/>
      <c r="V7" s="55" t="s">
        <v>10</v>
      </c>
      <c r="X7" s="71"/>
    </row>
    <row r="8" spans="1:30" ht="28.5" x14ac:dyDescent="0.25">
      <c r="A8" s="264"/>
      <c r="B8" s="11" t="s">
        <v>2</v>
      </c>
      <c r="C8" s="100" t="s">
        <v>74</v>
      </c>
      <c r="D8" s="11" t="s">
        <v>3</v>
      </c>
      <c r="E8" s="11" t="s">
        <v>2</v>
      </c>
      <c r="F8" s="100" t="s">
        <v>74</v>
      </c>
      <c r="G8" s="11" t="s">
        <v>3</v>
      </c>
      <c r="H8" s="11" t="s">
        <v>2</v>
      </c>
      <c r="I8" s="100" t="s">
        <v>74</v>
      </c>
      <c r="J8" s="11" t="s">
        <v>3</v>
      </c>
      <c r="K8" s="11" t="s">
        <v>2</v>
      </c>
      <c r="L8" s="100" t="s">
        <v>74</v>
      </c>
      <c r="M8" s="11" t="s">
        <v>3</v>
      </c>
      <c r="N8" s="11" t="s">
        <v>2</v>
      </c>
      <c r="O8" s="11" t="s">
        <v>74</v>
      </c>
      <c r="P8" s="11" t="s">
        <v>3</v>
      </c>
      <c r="Q8" s="21" t="s">
        <v>3</v>
      </c>
      <c r="R8" s="11" t="s">
        <v>3</v>
      </c>
      <c r="S8" s="11" t="s">
        <v>2</v>
      </c>
      <c r="T8" s="11" t="s">
        <v>74</v>
      </c>
      <c r="U8" s="12" t="s">
        <v>3</v>
      </c>
      <c r="V8" s="55" t="s">
        <v>10</v>
      </c>
      <c r="X8" s="71"/>
    </row>
    <row r="9" spans="1:30" x14ac:dyDescent="0.2">
      <c r="A9" s="193" t="s">
        <v>129</v>
      </c>
      <c r="B9" s="123">
        <v>1950</v>
      </c>
      <c r="C9" s="123">
        <v>1147</v>
      </c>
      <c r="D9" s="123">
        <v>614742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f t="shared" ref="S9:T9" si="0">B9+N9</f>
        <v>1950</v>
      </c>
      <c r="T9" s="123">
        <f t="shared" si="0"/>
        <v>1147</v>
      </c>
      <c r="U9" s="124">
        <f>D9+P9+Q9+R9+J9+M9+G9</f>
        <v>614742</v>
      </c>
      <c r="V9" s="55" t="s">
        <v>10</v>
      </c>
      <c r="X9" s="242"/>
    </row>
    <row r="10" spans="1:30" ht="15" x14ac:dyDescent="0.25">
      <c r="A10" s="13" t="s">
        <v>77</v>
      </c>
      <c r="B10" s="126">
        <f t="shared" ref="B10:U10" si="1">SUM(B9:B9)</f>
        <v>1950</v>
      </c>
      <c r="C10" s="126">
        <f t="shared" si="1"/>
        <v>1147</v>
      </c>
      <c r="D10" s="126">
        <f t="shared" si="1"/>
        <v>614742</v>
      </c>
      <c r="E10" s="126">
        <f t="shared" si="1"/>
        <v>0</v>
      </c>
      <c r="F10" s="126">
        <f t="shared" si="1"/>
        <v>0</v>
      </c>
      <c r="G10" s="126">
        <f t="shared" si="1"/>
        <v>0</v>
      </c>
      <c r="H10" s="126">
        <f t="shared" si="1"/>
        <v>0</v>
      </c>
      <c r="I10" s="126">
        <f t="shared" si="1"/>
        <v>0</v>
      </c>
      <c r="J10" s="126">
        <f t="shared" si="1"/>
        <v>0</v>
      </c>
      <c r="K10" s="126">
        <f t="shared" si="1"/>
        <v>0</v>
      </c>
      <c r="L10" s="126">
        <f t="shared" si="1"/>
        <v>0</v>
      </c>
      <c r="M10" s="126">
        <f t="shared" si="1"/>
        <v>0</v>
      </c>
      <c r="N10" s="126">
        <f t="shared" si="1"/>
        <v>0</v>
      </c>
      <c r="O10" s="126">
        <f t="shared" si="1"/>
        <v>0</v>
      </c>
      <c r="P10" s="126">
        <f t="shared" si="1"/>
        <v>0</v>
      </c>
      <c r="Q10" s="126">
        <f t="shared" si="1"/>
        <v>0</v>
      </c>
      <c r="R10" s="126">
        <f t="shared" si="1"/>
        <v>0</v>
      </c>
      <c r="S10" s="126">
        <f t="shared" si="1"/>
        <v>1950</v>
      </c>
      <c r="T10" s="126">
        <f t="shared" si="1"/>
        <v>1147</v>
      </c>
      <c r="U10" s="127">
        <f t="shared" si="1"/>
        <v>614742</v>
      </c>
      <c r="V10" s="55" t="s">
        <v>10</v>
      </c>
      <c r="X10" s="71"/>
    </row>
    <row r="11" spans="1:30" x14ac:dyDescent="0.2">
      <c r="A11" s="90" t="s">
        <v>13</v>
      </c>
      <c r="B11" s="133"/>
      <c r="C11" s="133">
        <v>0</v>
      </c>
      <c r="D11" s="133"/>
      <c r="E11" s="133"/>
      <c r="F11" s="133">
        <v>0</v>
      </c>
      <c r="G11" s="133"/>
      <c r="H11" s="133"/>
      <c r="I11" s="133">
        <v>0</v>
      </c>
      <c r="J11" s="133"/>
      <c r="K11" s="133"/>
      <c r="L11" s="133">
        <v>0</v>
      </c>
      <c r="M11" s="133"/>
      <c r="N11" s="133"/>
      <c r="O11" s="133">
        <v>0</v>
      </c>
      <c r="P11" s="133"/>
      <c r="Q11" s="133"/>
      <c r="R11" s="133"/>
      <c r="S11" s="133"/>
      <c r="T11" s="133">
        <f>C11+O11+I11</f>
        <v>0</v>
      </c>
      <c r="U11" s="134"/>
      <c r="V11" s="55" t="s">
        <v>10</v>
      </c>
      <c r="X11" s="70"/>
    </row>
    <row r="12" spans="1:30" ht="15" x14ac:dyDescent="0.25">
      <c r="A12" s="101" t="s">
        <v>78</v>
      </c>
      <c r="B12" s="24"/>
      <c r="C12" s="24">
        <f>C10+C11</f>
        <v>1147</v>
      </c>
      <c r="D12" s="24"/>
      <c r="E12" s="24"/>
      <c r="F12" s="24">
        <f>F10+F11</f>
        <v>0</v>
      </c>
      <c r="G12" s="24"/>
      <c r="H12" s="24"/>
      <c r="I12" s="24">
        <f>I10+I11</f>
        <v>0</v>
      </c>
      <c r="J12" s="24"/>
      <c r="K12" s="24"/>
      <c r="L12" s="24">
        <f>L10+L11</f>
        <v>0</v>
      </c>
      <c r="M12" s="24"/>
      <c r="N12" s="24"/>
      <c r="O12" s="24">
        <f>O10+O11</f>
        <v>0</v>
      </c>
      <c r="P12" s="24"/>
      <c r="Q12" s="24"/>
      <c r="R12" s="24"/>
      <c r="S12" s="24"/>
      <c r="T12" s="133">
        <f>T10+T11</f>
        <v>1147</v>
      </c>
      <c r="U12" s="125"/>
      <c r="V12" s="55" t="s">
        <v>10</v>
      </c>
      <c r="X12" s="238"/>
    </row>
    <row r="13" spans="1:30" x14ac:dyDescent="0.2">
      <c r="A13" s="17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25"/>
      <c r="V13" s="55" t="s">
        <v>10</v>
      </c>
      <c r="X13" s="70"/>
    </row>
    <row r="14" spans="1:30" x14ac:dyDescent="0.2">
      <c r="A14" s="17" t="s">
        <v>14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125"/>
      <c r="V14" s="55" t="s">
        <v>10</v>
      </c>
      <c r="X14" s="70"/>
    </row>
    <row r="15" spans="1:30" x14ac:dyDescent="0.2">
      <c r="A15" s="18" t="s">
        <v>15</v>
      </c>
      <c r="B15" s="24"/>
      <c r="C15" s="24">
        <v>0</v>
      </c>
      <c r="D15" s="24"/>
      <c r="E15" s="24"/>
      <c r="F15" s="24">
        <v>0</v>
      </c>
      <c r="G15" s="24"/>
      <c r="H15" s="24"/>
      <c r="I15" s="24">
        <v>0</v>
      </c>
      <c r="J15" s="24"/>
      <c r="K15" s="24"/>
      <c r="L15" s="24">
        <v>0</v>
      </c>
      <c r="M15" s="24"/>
      <c r="N15" s="24"/>
      <c r="O15" s="24">
        <v>0</v>
      </c>
      <c r="P15" s="24"/>
      <c r="Q15" s="24"/>
      <c r="R15" s="24"/>
      <c r="S15" s="24"/>
      <c r="T15" s="24">
        <f>C15+O15+I15</f>
        <v>0</v>
      </c>
      <c r="U15" s="125"/>
      <c r="V15" s="55" t="s">
        <v>10</v>
      </c>
      <c r="X15" s="70"/>
    </row>
    <row r="16" spans="1:30" x14ac:dyDescent="0.2">
      <c r="A16" s="19" t="s">
        <v>16</v>
      </c>
      <c r="B16" s="135"/>
      <c r="C16" s="135">
        <v>0</v>
      </c>
      <c r="D16" s="135"/>
      <c r="E16" s="135"/>
      <c r="F16" s="135">
        <v>0</v>
      </c>
      <c r="G16" s="135"/>
      <c r="H16" s="135"/>
      <c r="I16" s="135">
        <v>0</v>
      </c>
      <c r="J16" s="135"/>
      <c r="K16" s="135"/>
      <c r="L16" s="135">
        <v>0</v>
      </c>
      <c r="M16" s="135"/>
      <c r="N16" s="135"/>
      <c r="O16" s="135">
        <v>0</v>
      </c>
      <c r="P16" s="135"/>
      <c r="Q16" s="135"/>
      <c r="R16" s="135"/>
      <c r="S16" s="135"/>
      <c r="T16" s="24">
        <f>C16+O16+I15</f>
        <v>0</v>
      </c>
      <c r="U16" s="136"/>
      <c r="V16" s="55" t="s">
        <v>10</v>
      </c>
      <c r="X16" s="70"/>
    </row>
    <row r="17" spans="1:24" ht="15" thickBot="1" x14ac:dyDescent="0.25">
      <c r="A17" s="102" t="s">
        <v>79</v>
      </c>
      <c r="B17" s="137"/>
      <c r="C17" s="137">
        <f>C12+C15+C16</f>
        <v>1147</v>
      </c>
      <c r="D17" s="137"/>
      <c r="E17" s="137"/>
      <c r="F17" s="137">
        <f>F12+F15+F16</f>
        <v>0</v>
      </c>
      <c r="G17" s="137"/>
      <c r="H17" s="137"/>
      <c r="I17" s="137">
        <f>I12+I15+I16</f>
        <v>0</v>
      </c>
      <c r="J17" s="137"/>
      <c r="K17" s="137"/>
      <c r="L17" s="137">
        <f>L12+L15+L16</f>
        <v>0</v>
      </c>
      <c r="M17" s="137"/>
      <c r="N17" s="137"/>
      <c r="O17" s="137">
        <f>O12+O15+O16</f>
        <v>0</v>
      </c>
      <c r="P17" s="137"/>
      <c r="Q17" s="137"/>
      <c r="R17" s="137"/>
      <c r="S17" s="137"/>
      <c r="T17" s="137">
        <f>SUM(T12,T15:T16)</f>
        <v>1147</v>
      </c>
      <c r="U17" s="138"/>
      <c r="V17" s="55" t="s">
        <v>10</v>
      </c>
      <c r="X17" s="22"/>
    </row>
    <row r="18" spans="1:24" ht="15" x14ac:dyDescent="0.25">
      <c r="A18" s="179" t="s">
        <v>108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55" t="s">
        <v>10</v>
      </c>
      <c r="X18" s="22"/>
    </row>
    <row r="19" spans="1:24" x14ac:dyDescent="0.2">
      <c r="A19" s="289" t="s">
        <v>111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55" t="s">
        <v>10</v>
      </c>
      <c r="X19" s="22"/>
    </row>
    <row r="20" spans="1:24" x14ac:dyDescent="0.2">
      <c r="A20" s="152"/>
      <c r="V20" s="55" t="s">
        <v>10</v>
      </c>
      <c r="X20" s="22"/>
    </row>
    <row r="21" spans="1:24" x14ac:dyDescent="0.2">
      <c r="V21" s="4" t="s">
        <v>11</v>
      </c>
    </row>
  </sheetData>
  <mergeCells count="12">
    <mergeCell ref="A1:U1"/>
    <mergeCell ref="A2:U2"/>
    <mergeCell ref="A3:U3"/>
    <mergeCell ref="A4:U4"/>
    <mergeCell ref="H7:J7"/>
    <mergeCell ref="K7:M7"/>
    <mergeCell ref="E7:G7"/>
    <mergeCell ref="A19:U19"/>
    <mergeCell ref="A7:A8"/>
    <mergeCell ref="B7:D7"/>
    <mergeCell ref="N7:P7"/>
    <mergeCell ref="S7:U7"/>
  </mergeCells>
  <printOptions horizontalCentered="1"/>
  <pageMargins left="0.7" right="0.7" top="0.64" bottom="0.61" header="0.3" footer="0.3"/>
  <pageSetup scale="70" orientation="landscape" r:id="rId1"/>
  <headerFooter>
    <oddHeader>&amp;L&amp;"Arial,Bold"&amp;12F. Crosswalk of 2013 Availability</oddHeader>
    <oddFooter>&amp;C&amp;"Arial,Regular"Exhibit F - Crosswalk of 2013 Availability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view="pageBreakPreview" zoomScale="80" zoomScaleNormal="100" zoomScaleSheetLayoutView="80" workbookViewId="0">
      <selection activeCell="M7" sqref="M7"/>
    </sheetView>
  </sheetViews>
  <sheetFormatPr defaultRowHeight="14.25" x14ac:dyDescent="0.2"/>
  <cols>
    <col min="1" max="1" width="37.140625" style="9" customWidth="1"/>
    <col min="2" max="3" width="8.28515625" style="9" customWidth="1"/>
    <col min="4" max="4" width="12.7109375" style="9" customWidth="1"/>
    <col min="5" max="5" width="15" style="9" customWidth="1"/>
    <col min="6" max="6" width="8.28515625" style="9" customWidth="1"/>
    <col min="7" max="7" width="9.85546875" style="9" customWidth="1"/>
    <col min="8" max="10" width="12.7109375" style="9" customWidth="1"/>
    <col min="11" max="11" width="8.28515625" style="9" customWidth="1"/>
    <col min="12" max="12" width="9.85546875" style="9" customWidth="1"/>
    <col min="13" max="13" width="12.7109375" style="9" customWidth="1"/>
    <col min="14" max="14" width="14" style="4" bestFit="1" customWidth="1"/>
    <col min="15" max="15" width="4.5703125" style="72" customWidth="1"/>
    <col min="16" max="16" width="116.7109375" style="72" customWidth="1"/>
    <col min="17" max="18" width="8.28515625" style="9" customWidth="1"/>
    <col min="19" max="19" width="12.7109375" style="9" customWidth="1"/>
    <col min="20" max="21" width="8.28515625" style="9" customWidth="1"/>
    <col min="22" max="22" width="12.7109375" style="9" customWidth="1"/>
    <col min="23" max="16384" width="9.140625" style="9"/>
  </cols>
  <sheetData>
    <row r="1" spans="1:22" ht="18" x14ac:dyDescent="0.25">
      <c r="A1" s="255" t="s">
        <v>105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55" t="s">
        <v>10</v>
      </c>
      <c r="N1" s="55"/>
      <c r="O1" s="243"/>
      <c r="P1" s="231"/>
      <c r="Q1" s="6"/>
      <c r="R1" s="6"/>
      <c r="S1" s="6"/>
      <c r="T1" s="6"/>
      <c r="U1" s="6"/>
      <c r="V1" s="6"/>
    </row>
    <row r="2" spans="1:22" ht="15" x14ac:dyDescent="0.2">
      <c r="A2" s="256" t="s">
        <v>128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55" t="s">
        <v>10</v>
      </c>
      <c r="N2" s="55"/>
      <c r="O2" s="244"/>
      <c r="P2" s="232"/>
      <c r="Q2" s="7"/>
      <c r="R2" s="7"/>
      <c r="S2" s="7"/>
      <c r="T2" s="7"/>
      <c r="U2" s="7"/>
      <c r="V2" s="7"/>
    </row>
    <row r="3" spans="1:22" x14ac:dyDescent="0.2">
      <c r="A3" s="257" t="s">
        <v>129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55" t="s">
        <v>10</v>
      </c>
      <c r="N3" s="55"/>
      <c r="O3" s="245"/>
      <c r="P3" s="232"/>
      <c r="Q3" s="10"/>
      <c r="R3" s="10"/>
      <c r="S3" s="10"/>
      <c r="T3" s="10"/>
      <c r="U3" s="10"/>
      <c r="V3" s="10"/>
    </row>
    <row r="4" spans="1:22" x14ac:dyDescent="0.2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55" t="s">
        <v>10</v>
      </c>
      <c r="N4" s="55"/>
      <c r="O4" s="36"/>
      <c r="P4" s="232"/>
      <c r="Q4" s="8"/>
      <c r="R4" s="8"/>
      <c r="S4" s="8"/>
      <c r="T4" s="8"/>
      <c r="U4" s="8"/>
      <c r="V4" s="8"/>
    </row>
    <row r="5" spans="1:22" ht="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55" t="s">
        <v>10</v>
      </c>
      <c r="N5" s="55"/>
      <c r="O5" s="36"/>
      <c r="P5" s="236"/>
      <c r="Q5" s="8"/>
      <c r="R5" s="8"/>
      <c r="S5" s="8"/>
      <c r="T5" s="8"/>
      <c r="U5" s="8"/>
      <c r="V5" s="8"/>
    </row>
    <row r="6" spans="1:22" ht="15" thickBo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 t="s">
        <v>10</v>
      </c>
      <c r="N6" s="55"/>
      <c r="O6" s="36"/>
      <c r="P6" s="36"/>
      <c r="Q6" s="8"/>
      <c r="R6" s="8"/>
      <c r="S6" s="8"/>
      <c r="T6" s="8"/>
      <c r="U6" s="8"/>
      <c r="V6" s="8"/>
    </row>
    <row r="7" spans="1:22" ht="47.25" customHeight="1" x14ac:dyDescent="0.25">
      <c r="A7" s="263" t="s">
        <v>80</v>
      </c>
      <c r="B7" s="266" t="s">
        <v>135</v>
      </c>
      <c r="C7" s="266"/>
      <c r="D7" s="266"/>
      <c r="E7" s="266" t="s">
        <v>30</v>
      </c>
      <c r="F7" s="266"/>
      <c r="G7" s="266"/>
      <c r="H7" s="104" t="s">
        <v>31</v>
      </c>
      <c r="I7" s="89" t="s">
        <v>84</v>
      </c>
      <c r="J7" s="266" t="s">
        <v>106</v>
      </c>
      <c r="K7" s="266"/>
      <c r="L7" s="267"/>
      <c r="M7" s="55" t="s">
        <v>10</v>
      </c>
      <c r="N7" s="9"/>
      <c r="O7" s="71"/>
    </row>
    <row r="8" spans="1:22" ht="28.5" x14ac:dyDescent="0.25">
      <c r="A8" s="264"/>
      <c r="B8" s="11" t="s">
        <v>2</v>
      </c>
      <c r="C8" s="21" t="s">
        <v>75</v>
      </c>
      <c r="D8" s="11" t="s">
        <v>3</v>
      </c>
      <c r="E8" s="11" t="s">
        <v>2</v>
      </c>
      <c r="F8" s="11" t="s">
        <v>75</v>
      </c>
      <c r="G8" s="11" t="s">
        <v>3</v>
      </c>
      <c r="H8" s="21" t="s">
        <v>3</v>
      </c>
      <c r="I8" s="11" t="s">
        <v>3</v>
      </c>
      <c r="J8" s="11" t="s">
        <v>2</v>
      </c>
      <c r="K8" s="11" t="s">
        <v>75</v>
      </c>
      <c r="L8" s="12" t="s">
        <v>3</v>
      </c>
      <c r="M8" s="55" t="s">
        <v>10</v>
      </c>
      <c r="N8" s="9"/>
      <c r="O8" s="71"/>
    </row>
    <row r="9" spans="1:22" x14ac:dyDescent="0.2">
      <c r="A9" s="193" t="s">
        <v>129</v>
      </c>
      <c r="B9" s="123">
        <v>1950</v>
      </c>
      <c r="C9" s="123">
        <v>1147</v>
      </c>
      <c r="D9" s="123">
        <v>631677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f t="shared" ref="J9:K9" si="0">B9+E9</f>
        <v>1950</v>
      </c>
      <c r="K9" s="123">
        <f t="shared" si="0"/>
        <v>1147</v>
      </c>
      <c r="L9" s="124">
        <f t="shared" ref="L9:L12" si="1">D9+G9+H9+I9</f>
        <v>631677</v>
      </c>
      <c r="M9" s="55" t="s">
        <v>10</v>
      </c>
      <c r="N9" s="9"/>
      <c r="O9" s="242"/>
    </row>
    <row r="10" spans="1:22" ht="15" x14ac:dyDescent="0.25">
      <c r="A10" s="13" t="s">
        <v>77</v>
      </c>
      <c r="B10" s="126">
        <f t="shared" ref="B10:K10" si="2">SUM(B9:B9)</f>
        <v>1950</v>
      </c>
      <c r="C10" s="126">
        <f t="shared" si="2"/>
        <v>1147</v>
      </c>
      <c r="D10" s="126">
        <f t="shared" si="2"/>
        <v>631677</v>
      </c>
      <c r="E10" s="126">
        <f t="shared" si="2"/>
        <v>0</v>
      </c>
      <c r="F10" s="126">
        <f t="shared" si="2"/>
        <v>0</v>
      </c>
      <c r="G10" s="126">
        <f t="shared" si="2"/>
        <v>0</v>
      </c>
      <c r="H10" s="126">
        <f t="shared" si="2"/>
        <v>0</v>
      </c>
      <c r="I10" s="126">
        <f t="shared" si="2"/>
        <v>0</v>
      </c>
      <c r="J10" s="126">
        <f t="shared" si="2"/>
        <v>1950</v>
      </c>
      <c r="K10" s="126">
        <f t="shared" si="2"/>
        <v>1147</v>
      </c>
      <c r="L10" s="127">
        <f t="shared" si="1"/>
        <v>631677</v>
      </c>
      <c r="M10" s="55" t="s">
        <v>10</v>
      </c>
      <c r="N10" s="9"/>
      <c r="O10" s="71"/>
    </row>
    <row r="11" spans="1:22" x14ac:dyDescent="0.2">
      <c r="A11" s="109" t="s">
        <v>76</v>
      </c>
      <c r="B11" s="123"/>
      <c r="C11" s="123"/>
      <c r="D11" s="123">
        <v>0</v>
      </c>
      <c r="E11" s="123"/>
      <c r="F11" s="123"/>
      <c r="G11" s="123"/>
      <c r="H11" s="123"/>
      <c r="I11" s="123"/>
      <c r="J11" s="123"/>
      <c r="K11" s="123"/>
      <c r="L11" s="124">
        <f t="shared" si="1"/>
        <v>0</v>
      </c>
      <c r="M11" s="55" t="s">
        <v>10</v>
      </c>
      <c r="N11" s="9"/>
      <c r="O11" s="70"/>
    </row>
    <row r="12" spans="1:22" ht="15" x14ac:dyDescent="0.25">
      <c r="A12" s="110" t="s">
        <v>89</v>
      </c>
      <c r="B12" s="139"/>
      <c r="C12" s="139"/>
      <c r="D12" s="139">
        <f>SUM(D10:D11)</f>
        <v>631677</v>
      </c>
      <c r="E12" s="139"/>
      <c r="F12" s="139"/>
      <c r="G12" s="139"/>
      <c r="H12" s="139"/>
      <c r="I12" s="139"/>
      <c r="J12" s="139"/>
      <c r="K12" s="139"/>
      <c r="L12" s="140">
        <f t="shared" si="1"/>
        <v>631677</v>
      </c>
      <c r="M12" s="55" t="s">
        <v>10</v>
      </c>
      <c r="N12" s="9"/>
      <c r="O12" s="238"/>
    </row>
    <row r="13" spans="1:22" x14ac:dyDescent="0.2">
      <c r="A13" s="90" t="s">
        <v>13</v>
      </c>
      <c r="B13" s="133"/>
      <c r="C13" s="133">
        <v>0</v>
      </c>
      <c r="D13" s="133"/>
      <c r="E13" s="133"/>
      <c r="F13" s="133">
        <v>0</v>
      </c>
      <c r="G13" s="133"/>
      <c r="H13" s="133">
        <v>0</v>
      </c>
      <c r="I13" s="133"/>
      <c r="J13" s="133"/>
      <c r="K13" s="133">
        <f>C13+F13</f>
        <v>0</v>
      </c>
      <c r="L13" s="134"/>
      <c r="M13" s="55" t="s">
        <v>10</v>
      </c>
      <c r="N13" s="9"/>
      <c r="O13" s="70"/>
    </row>
    <row r="14" spans="1:22" x14ac:dyDescent="0.2">
      <c r="A14" s="101" t="s">
        <v>78</v>
      </c>
      <c r="B14" s="24"/>
      <c r="C14" s="24">
        <f>C10+C13</f>
        <v>1147</v>
      </c>
      <c r="D14" s="24"/>
      <c r="E14" s="24"/>
      <c r="F14" s="24">
        <f>F10+F13</f>
        <v>0</v>
      </c>
      <c r="G14" s="24"/>
      <c r="H14" s="24">
        <f>H10+H13</f>
        <v>0</v>
      </c>
      <c r="I14" s="24"/>
      <c r="J14" s="24"/>
      <c r="K14" s="24">
        <f>K10+K13</f>
        <v>1147</v>
      </c>
      <c r="L14" s="125"/>
      <c r="M14" s="55" t="s">
        <v>10</v>
      </c>
      <c r="N14" s="9"/>
      <c r="O14" s="70"/>
    </row>
    <row r="15" spans="1:22" x14ac:dyDescent="0.2">
      <c r="A15" s="1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125"/>
      <c r="M15" s="55" t="s">
        <v>10</v>
      </c>
      <c r="N15" s="9"/>
      <c r="O15" s="70"/>
    </row>
    <row r="16" spans="1:22" x14ac:dyDescent="0.2">
      <c r="A16" s="17" t="s">
        <v>14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5"/>
      <c r="M16" s="55" t="s">
        <v>10</v>
      </c>
      <c r="N16" s="9"/>
      <c r="O16" s="70"/>
    </row>
    <row r="17" spans="1:16" x14ac:dyDescent="0.2">
      <c r="A17" s="18" t="s">
        <v>15</v>
      </c>
      <c r="B17" s="24"/>
      <c r="C17" s="24">
        <v>0</v>
      </c>
      <c r="D17" s="24"/>
      <c r="E17" s="24"/>
      <c r="F17" s="24">
        <v>0</v>
      </c>
      <c r="G17" s="24"/>
      <c r="H17" s="24">
        <v>0</v>
      </c>
      <c r="I17" s="24"/>
      <c r="J17" s="24"/>
      <c r="K17" s="24">
        <f>C17+F17</f>
        <v>0</v>
      </c>
      <c r="L17" s="125"/>
      <c r="M17" s="55" t="s">
        <v>10</v>
      </c>
      <c r="N17" s="9"/>
      <c r="O17" s="70"/>
    </row>
    <row r="18" spans="1:16" x14ac:dyDescent="0.2">
      <c r="A18" s="19" t="s">
        <v>16</v>
      </c>
      <c r="B18" s="135"/>
      <c r="C18" s="135">
        <v>0</v>
      </c>
      <c r="D18" s="135"/>
      <c r="E18" s="135"/>
      <c r="F18" s="135">
        <v>0</v>
      </c>
      <c r="G18" s="135"/>
      <c r="H18" s="135">
        <v>0</v>
      </c>
      <c r="I18" s="135"/>
      <c r="J18" s="135"/>
      <c r="K18" s="135">
        <f>C18+F18</f>
        <v>0</v>
      </c>
      <c r="L18" s="136"/>
      <c r="M18" s="55" t="s">
        <v>10</v>
      </c>
      <c r="N18" s="9"/>
      <c r="O18" s="70"/>
    </row>
    <row r="19" spans="1:16" ht="15" thickBot="1" x14ac:dyDescent="0.25">
      <c r="A19" s="102" t="s">
        <v>79</v>
      </c>
      <c r="B19" s="137"/>
      <c r="C19" s="137">
        <f>C14+C17+C18</f>
        <v>1147</v>
      </c>
      <c r="D19" s="137"/>
      <c r="E19" s="137"/>
      <c r="F19" s="137">
        <f>F14+F17+F18</f>
        <v>0</v>
      </c>
      <c r="G19" s="137"/>
      <c r="H19" s="137">
        <f>H14+H17+H18</f>
        <v>0</v>
      </c>
      <c r="I19" s="137"/>
      <c r="J19" s="137"/>
      <c r="K19" s="137">
        <f>SUM(K14,K17:K18)</f>
        <v>1147</v>
      </c>
      <c r="L19" s="138"/>
      <c r="M19" s="55" t="s">
        <v>10</v>
      </c>
      <c r="N19" s="9"/>
      <c r="O19" s="70"/>
    </row>
    <row r="20" spans="1:16" x14ac:dyDescent="0.2">
      <c r="M20" s="55" t="s">
        <v>10</v>
      </c>
      <c r="P20" s="70"/>
    </row>
    <row r="21" spans="1:16" x14ac:dyDescent="0.2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55" t="s">
        <v>10</v>
      </c>
    </row>
    <row r="22" spans="1:16" x14ac:dyDescent="0.2">
      <c r="M22" s="4" t="s">
        <v>11</v>
      </c>
    </row>
    <row r="23" spans="1:16" x14ac:dyDescent="0.2">
      <c r="M23" s="4"/>
      <c r="N23" s="55"/>
    </row>
  </sheetData>
  <mergeCells count="8">
    <mergeCell ref="A7:A8"/>
    <mergeCell ref="B7:D7"/>
    <mergeCell ref="E7:G7"/>
    <mergeCell ref="J7:L7"/>
    <mergeCell ref="A1:L1"/>
    <mergeCell ref="A2:L2"/>
    <mergeCell ref="A3:L3"/>
    <mergeCell ref="A4:L4"/>
  </mergeCells>
  <printOptions horizontalCentered="1"/>
  <pageMargins left="0.7" right="0.7" top="0.66" bottom="0.66" header="0.3" footer="0.3"/>
  <pageSetup scale="75" orientation="landscape" r:id="rId1"/>
  <headerFooter>
    <oddHeader>&amp;L&amp;"Arial,Bold"&amp;12G. Crosswalk of 2014 Availability</oddHeader>
    <oddFooter>&amp;C&amp;"Arial,Regular"Exhibit G - Crosswalk of 2014 Availability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view="pageBreakPreview" zoomScale="80" zoomScaleNormal="100" zoomScaleSheetLayoutView="80" workbookViewId="0">
      <selection activeCell="K6" sqref="K6:K26"/>
    </sheetView>
  </sheetViews>
  <sheetFormatPr defaultRowHeight="14.25" x14ac:dyDescent="0.2"/>
  <cols>
    <col min="1" max="1" width="45.85546875" style="9" customWidth="1"/>
    <col min="2" max="9" width="13.7109375" style="9" customWidth="1"/>
    <col min="10" max="10" width="15" style="9" customWidth="1"/>
    <col min="11" max="11" width="14" style="4" bestFit="1" customWidth="1"/>
    <col min="12" max="12" width="4.5703125" style="9" customWidth="1"/>
    <col min="13" max="13" width="122.85546875" style="9" customWidth="1"/>
    <col min="14" max="15" width="8.28515625" style="9" customWidth="1"/>
    <col min="16" max="16" width="12.7109375" style="9" customWidth="1"/>
    <col min="17" max="18" width="8.28515625" style="9" customWidth="1"/>
    <col min="19" max="19" width="12.7109375" style="9" customWidth="1"/>
    <col min="20" max="16384" width="9.140625" style="9"/>
  </cols>
  <sheetData>
    <row r="1" spans="1:19" ht="18" x14ac:dyDescent="0.25">
      <c r="A1" s="255" t="s">
        <v>35</v>
      </c>
      <c r="B1" s="255"/>
      <c r="C1" s="255"/>
      <c r="D1" s="255"/>
      <c r="E1" s="255"/>
      <c r="F1" s="255"/>
      <c r="G1" s="255"/>
      <c r="H1" s="255"/>
      <c r="I1" s="255"/>
      <c r="J1" s="255"/>
      <c r="K1" s="55" t="s">
        <v>10</v>
      </c>
      <c r="L1" s="6"/>
      <c r="M1" s="231"/>
      <c r="N1" s="6"/>
      <c r="O1" s="6"/>
      <c r="P1" s="6"/>
      <c r="Q1" s="6"/>
      <c r="R1" s="6"/>
      <c r="S1" s="6"/>
    </row>
    <row r="2" spans="1:19" ht="15" x14ac:dyDescent="0.2">
      <c r="A2" s="256" t="s">
        <v>128</v>
      </c>
      <c r="B2" s="256"/>
      <c r="C2" s="256"/>
      <c r="D2" s="256"/>
      <c r="E2" s="256"/>
      <c r="F2" s="256"/>
      <c r="G2" s="256"/>
      <c r="H2" s="256"/>
      <c r="I2" s="256"/>
      <c r="J2" s="256"/>
      <c r="K2" s="55" t="s">
        <v>10</v>
      </c>
      <c r="L2" s="7"/>
      <c r="M2" s="232"/>
      <c r="N2" s="7"/>
      <c r="O2" s="7"/>
      <c r="P2" s="7"/>
      <c r="Q2" s="7"/>
      <c r="R2" s="7"/>
      <c r="S2" s="7"/>
    </row>
    <row r="3" spans="1:19" x14ac:dyDescent="0.2">
      <c r="A3" s="257" t="s">
        <v>129</v>
      </c>
      <c r="B3" s="269"/>
      <c r="C3" s="269"/>
      <c r="D3" s="269"/>
      <c r="E3" s="269"/>
      <c r="F3" s="269"/>
      <c r="G3" s="269"/>
      <c r="H3" s="269"/>
      <c r="I3" s="269"/>
      <c r="J3" s="269"/>
      <c r="K3" s="55" t="s">
        <v>10</v>
      </c>
      <c r="L3" s="10"/>
      <c r="M3" s="232"/>
      <c r="N3" s="10"/>
      <c r="O3" s="10"/>
      <c r="P3" s="10"/>
      <c r="Q3" s="10"/>
      <c r="R3" s="10"/>
      <c r="S3" s="10"/>
    </row>
    <row r="4" spans="1:19" x14ac:dyDescent="0.2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262"/>
      <c r="K4" s="55" t="s">
        <v>10</v>
      </c>
      <c r="L4" s="8"/>
      <c r="M4" s="232"/>
      <c r="N4" s="8"/>
      <c r="O4" s="8"/>
      <c r="P4" s="8"/>
      <c r="Q4" s="8"/>
      <c r="R4" s="8"/>
      <c r="S4" s="8"/>
    </row>
    <row r="5" spans="1:19" ht="15" x14ac:dyDescent="0.25">
      <c r="A5" s="262"/>
      <c r="B5" s="262"/>
      <c r="C5" s="262"/>
      <c r="D5" s="262"/>
      <c r="E5" s="262"/>
      <c r="F5" s="262"/>
      <c r="G5" s="262"/>
      <c r="H5" s="262"/>
      <c r="I5" s="262"/>
      <c r="J5" s="262"/>
      <c r="K5" s="55" t="s">
        <v>10</v>
      </c>
      <c r="L5" s="8"/>
      <c r="M5" s="236"/>
      <c r="N5" s="8"/>
      <c r="O5" s="8"/>
      <c r="P5" s="8"/>
      <c r="Q5" s="8"/>
      <c r="R5" s="8"/>
      <c r="S5" s="8"/>
    </row>
    <row r="6" spans="1:19" ht="15" thickBot="1" x14ac:dyDescent="0.25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55" t="s">
        <v>10</v>
      </c>
      <c r="L6" s="8"/>
      <c r="M6" s="36"/>
      <c r="N6" s="8"/>
      <c r="O6" s="8"/>
      <c r="P6" s="8"/>
      <c r="Q6" s="8"/>
      <c r="R6" s="8"/>
      <c r="S6" s="8"/>
    </row>
    <row r="7" spans="1:19" s="22" customFormat="1" ht="48" customHeight="1" x14ac:dyDescent="0.2">
      <c r="A7" s="271" t="s">
        <v>37</v>
      </c>
      <c r="B7" s="292" t="s">
        <v>119</v>
      </c>
      <c r="C7" s="268"/>
      <c r="D7" s="292" t="s">
        <v>134</v>
      </c>
      <c r="E7" s="268"/>
      <c r="F7" s="293" t="s">
        <v>102</v>
      </c>
      <c r="G7" s="290"/>
      <c r="H7" s="290"/>
      <c r="I7" s="290"/>
      <c r="J7" s="294"/>
      <c r="K7" s="55" t="s">
        <v>10</v>
      </c>
      <c r="M7" s="70"/>
    </row>
    <row r="8" spans="1:19" s="22" customFormat="1" ht="28.5" x14ac:dyDescent="0.2">
      <c r="A8" s="273"/>
      <c r="B8" s="56" t="s">
        <v>2</v>
      </c>
      <c r="C8" s="56" t="s">
        <v>34</v>
      </c>
      <c r="D8" s="56" t="s">
        <v>2</v>
      </c>
      <c r="E8" s="56" t="s">
        <v>34</v>
      </c>
      <c r="F8" s="56" t="s">
        <v>36</v>
      </c>
      <c r="G8" s="56" t="s">
        <v>18</v>
      </c>
      <c r="H8" s="122" t="s">
        <v>19</v>
      </c>
      <c r="I8" s="56" t="s">
        <v>45</v>
      </c>
      <c r="J8" s="57" t="s">
        <v>46</v>
      </c>
      <c r="K8" s="55" t="s">
        <v>10</v>
      </c>
      <c r="M8" s="70"/>
    </row>
    <row r="9" spans="1:19" s="22" customFormat="1" x14ac:dyDescent="0.2">
      <c r="A9" s="185" t="s">
        <v>121</v>
      </c>
      <c r="B9" s="186">
        <v>59</v>
      </c>
      <c r="C9" s="186">
        <v>0</v>
      </c>
      <c r="D9" s="186">
        <v>43</v>
      </c>
      <c r="E9" s="186">
        <v>0</v>
      </c>
      <c r="F9" s="186">
        <v>0</v>
      </c>
      <c r="G9" s="186">
        <v>0</v>
      </c>
      <c r="H9" s="187">
        <v>0</v>
      </c>
      <c r="I9" s="186">
        <f>D9+F9+G9+H9</f>
        <v>43</v>
      </c>
      <c r="J9" s="188">
        <v>0</v>
      </c>
      <c r="K9" s="55" t="s">
        <v>10</v>
      </c>
      <c r="M9" s="70"/>
    </row>
    <row r="10" spans="1:19" x14ac:dyDescent="0.2">
      <c r="A10" s="58" t="s">
        <v>38</v>
      </c>
      <c r="B10" s="24">
        <v>212</v>
      </c>
      <c r="C10" s="24">
        <v>0</v>
      </c>
      <c r="D10" s="24">
        <v>78</v>
      </c>
      <c r="E10" s="24">
        <v>0</v>
      </c>
      <c r="F10" s="24">
        <v>0</v>
      </c>
      <c r="G10" s="24">
        <v>0</v>
      </c>
      <c r="H10" s="24">
        <v>0</v>
      </c>
      <c r="I10" s="24">
        <f t="shared" ref="I10:I22" si="0">D10+F10+G10+H10</f>
        <v>78</v>
      </c>
      <c r="J10" s="125">
        <v>0</v>
      </c>
      <c r="K10" s="55" t="s">
        <v>10</v>
      </c>
      <c r="M10" s="72"/>
    </row>
    <row r="11" spans="1:19" x14ac:dyDescent="0.2">
      <c r="A11" s="58" t="s">
        <v>39</v>
      </c>
      <c r="B11" s="24">
        <v>174</v>
      </c>
      <c r="C11" s="24">
        <v>0</v>
      </c>
      <c r="D11" s="24">
        <v>119</v>
      </c>
      <c r="E11" s="24">
        <v>0</v>
      </c>
      <c r="F11" s="24">
        <v>0</v>
      </c>
      <c r="G11" s="24">
        <v>0</v>
      </c>
      <c r="H11" s="24">
        <v>0</v>
      </c>
      <c r="I11" s="24">
        <f t="shared" si="0"/>
        <v>119</v>
      </c>
      <c r="J11" s="125">
        <v>0</v>
      </c>
      <c r="K11" s="55" t="s">
        <v>10</v>
      </c>
      <c r="M11" s="72"/>
    </row>
    <row r="12" spans="1:19" x14ac:dyDescent="0.2">
      <c r="A12" s="189" t="s">
        <v>122</v>
      </c>
      <c r="B12" s="24">
        <v>2</v>
      </c>
      <c r="C12" s="24">
        <v>0</v>
      </c>
      <c r="D12" s="24">
        <v>1</v>
      </c>
      <c r="E12" s="24">
        <v>0</v>
      </c>
      <c r="F12" s="24">
        <v>0</v>
      </c>
      <c r="G12" s="24">
        <v>0</v>
      </c>
      <c r="H12" s="24">
        <v>0</v>
      </c>
      <c r="I12" s="24">
        <f t="shared" si="0"/>
        <v>1</v>
      </c>
      <c r="J12" s="125">
        <v>0</v>
      </c>
      <c r="K12" s="55" t="s">
        <v>10</v>
      </c>
      <c r="M12" s="72"/>
    </row>
    <row r="13" spans="1:19" x14ac:dyDescent="0.2">
      <c r="A13" s="189" t="s">
        <v>123</v>
      </c>
      <c r="B13" s="24">
        <v>8</v>
      </c>
      <c r="C13" s="24">
        <v>0</v>
      </c>
      <c r="D13" s="24">
        <v>10</v>
      </c>
      <c r="E13" s="24">
        <v>0</v>
      </c>
      <c r="F13" s="24">
        <v>0</v>
      </c>
      <c r="G13" s="24">
        <v>0</v>
      </c>
      <c r="H13" s="24">
        <v>0</v>
      </c>
      <c r="I13" s="24">
        <f t="shared" si="0"/>
        <v>10</v>
      </c>
      <c r="J13" s="125">
        <v>0</v>
      </c>
      <c r="K13" s="55" t="s">
        <v>10</v>
      </c>
      <c r="M13" s="72"/>
    </row>
    <row r="14" spans="1:19" x14ac:dyDescent="0.2">
      <c r="A14" s="58" t="s">
        <v>40</v>
      </c>
      <c r="B14" s="24">
        <v>3</v>
      </c>
      <c r="C14" s="24">
        <v>0</v>
      </c>
      <c r="D14" s="24">
        <v>3</v>
      </c>
      <c r="E14" s="24">
        <v>0</v>
      </c>
      <c r="F14" s="24">
        <v>0</v>
      </c>
      <c r="G14" s="24">
        <v>0</v>
      </c>
      <c r="H14" s="24">
        <v>0</v>
      </c>
      <c r="I14" s="24">
        <f t="shared" si="0"/>
        <v>3</v>
      </c>
      <c r="J14" s="125">
        <v>0</v>
      </c>
      <c r="K14" s="55" t="s">
        <v>10</v>
      </c>
      <c r="M14" s="72"/>
    </row>
    <row r="15" spans="1:19" x14ac:dyDescent="0.2">
      <c r="A15" s="58" t="s">
        <v>41</v>
      </c>
      <c r="B15" s="24">
        <v>473</v>
      </c>
      <c r="C15" s="24">
        <v>0</v>
      </c>
      <c r="D15" s="24">
        <v>247</v>
      </c>
      <c r="E15" s="24">
        <v>0</v>
      </c>
      <c r="F15" s="24">
        <v>0</v>
      </c>
      <c r="G15" s="24">
        <v>0</v>
      </c>
      <c r="H15" s="24">
        <v>0</v>
      </c>
      <c r="I15" s="24">
        <f t="shared" si="0"/>
        <v>247</v>
      </c>
      <c r="J15" s="125">
        <v>0</v>
      </c>
      <c r="K15" s="55" t="s">
        <v>10</v>
      </c>
    </row>
    <row r="16" spans="1:19" x14ac:dyDescent="0.2">
      <c r="A16" s="58" t="s">
        <v>42</v>
      </c>
      <c r="B16" s="24">
        <v>6</v>
      </c>
      <c r="C16" s="24">
        <v>0</v>
      </c>
      <c r="D16" s="24">
        <v>3</v>
      </c>
      <c r="E16" s="24">
        <v>0</v>
      </c>
      <c r="F16" s="24">
        <v>0</v>
      </c>
      <c r="G16" s="24">
        <v>0</v>
      </c>
      <c r="H16" s="24">
        <v>0</v>
      </c>
      <c r="I16" s="24">
        <f t="shared" si="0"/>
        <v>3</v>
      </c>
      <c r="J16" s="125">
        <v>0</v>
      </c>
      <c r="K16" s="55" t="s">
        <v>10</v>
      </c>
    </row>
    <row r="17" spans="1:11" x14ac:dyDescent="0.2">
      <c r="A17" s="189" t="s">
        <v>124</v>
      </c>
      <c r="B17" s="24">
        <v>1</v>
      </c>
      <c r="C17" s="24">
        <v>0</v>
      </c>
      <c r="D17" s="24">
        <v>1</v>
      </c>
      <c r="E17" s="24">
        <v>0</v>
      </c>
      <c r="F17" s="24">
        <v>0</v>
      </c>
      <c r="G17" s="24">
        <v>0</v>
      </c>
      <c r="H17" s="24">
        <v>0</v>
      </c>
      <c r="I17" s="24">
        <f t="shared" si="0"/>
        <v>1</v>
      </c>
      <c r="J17" s="125">
        <v>0</v>
      </c>
      <c r="K17" s="55" t="s">
        <v>10</v>
      </c>
    </row>
    <row r="18" spans="1:11" x14ac:dyDescent="0.2">
      <c r="A18" s="189" t="s">
        <v>125</v>
      </c>
      <c r="B18" s="24">
        <v>92</v>
      </c>
      <c r="C18" s="24">
        <v>0</v>
      </c>
      <c r="D18" s="24">
        <v>47</v>
      </c>
      <c r="E18" s="24">
        <v>0</v>
      </c>
      <c r="F18" s="24">
        <v>0</v>
      </c>
      <c r="G18" s="24">
        <v>0</v>
      </c>
      <c r="H18" s="24">
        <v>0</v>
      </c>
      <c r="I18" s="24">
        <f t="shared" si="0"/>
        <v>47</v>
      </c>
      <c r="J18" s="125">
        <v>0</v>
      </c>
      <c r="K18" s="55" t="s">
        <v>10</v>
      </c>
    </row>
    <row r="19" spans="1:11" ht="15" customHeight="1" x14ac:dyDescent="0.2">
      <c r="A19" s="58" t="s">
        <v>43</v>
      </c>
      <c r="B19" s="24">
        <v>17</v>
      </c>
      <c r="C19" s="24">
        <v>0</v>
      </c>
      <c r="D19" s="24">
        <v>3</v>
      </c>
      <c r="E19" s="24">
        <v>0</v>
      </c>
      <c r="F19" s="24">
        <v>0</v>
      </c>
      <c r="G19" s="24">
        <v>0</v>
      </c>
      <c r="H19" s="24">
        <v>0</v>
      </c>
      <c r="I19" s="24">
        <f t="shared" si="0"/>
        <v>3</v>
      </c>
      <c r="J19" s="125">
        <v>0</v>
      </c>
      <c r="K19" s="55" t="s">
        <v>10</v>
      </c>
    </row>
    <row r="20" spans="1:11" ht="15" customHeight="1" x14ac:dyDescent="0.2">
      <c r="A20" s="189" t="s">
        <v>126</v>
      </c>
      <c r="B20" s="24">
        <v>3</v>
      </c>
      <c r="C20" s="24">
        <v>0</v>
      </c>
      <c r="D20" s="24">
        <v>2</v>
      </c>
      <c r="E20" s="24">
        <v>0</v>
      </c>
      <c r="F20" s="24">
        <v>0</v>
      </c>
      <c r="G20" s="24">
        <v>0</v>
      </c>
      <c r="H20" s="24">
        <v>0</v>
      </c>
      <c r="I20" s="24">
        <f t="shared" si="0"/>
        <v>2</v>
      </c>
      <c r="J20" s="125">
        <v>0</v>
      </c>
      <c r="K20" s="55" t="s">
        <v>10</v>
      </c>
    </row>
    <row r="21" spans="1:11" x14ac:dyDescent="0.2">
      <c r="A21" s="58" t="s">
        <v>44</v>
      </c>
      <c r="B21" s="24">
        <v>93</v>
      </c>
      <c r="C21" s="24">
        <v>0</v>
      </c>
      <c r="D21" s="24">
        <v>67</v>
      </c>
      <c r="E21" s="24">
        <v>0</v>
      </c>
      <c r="F21" s="24">
        <v>0</v>
      </c>
      <c r="G21" s="24">
        <v>0</v>
      </c>
      <c r="H21" s="24">
        <v>0</v>
      </c>
      <c r="I21" s="24">
        <f t="shared" si="0"/>
        <v>67</v>
      </c>
      <c r="J21" s="125">
        <v>0</v>
      </c>
      <c r="K21" s="55" t="s">
        <v>10</v>
      </c>
    </row>
    <row r="22" spans="1:11" x14ac:dyDescent="0.2">
      <c r="A22" s="171" t="s">
        <v>127</v>
      </c>
      <c r="B22" s="190">
        <v>807</v>
      </c>
      <c r="C22" s="190">
        <v>0</v>
      </c>
      <c r="D22" s="190">
        <v>1326</v>
      </c>
      <c r="E22" s="190">
        <v>0</v>
      </c>
      <c r="F22" s="190">
        <v>0</v>
      </c>
      <c r="G22" s="190">
        <v>0</v>
      </c>
      <c r="H22" s="190">
        <v>0</v>
      </c>
      <c r="I22" s="190">
        <f t="shared" si="0"/>
        <v>1326</v>
      </c>
      <c r="J22" s="191">
        <v>0</v>
      </c>
      <c r="K22" s="55" t="s">
        <v>10</v>
      </c>
    </row>
    <row r="23" spans="1:11" ht="15" x14ac:dyDescent="0.25">
      <c r="A23" s="61" t="s">
        <v>12</v>
      </c>
      <c r="B23" s="126">
        <f t="shared" ref="B23:J23" si="1">SUM(B9:B22)</f>
        <v>1950</v>
      </c>
      <c r="C23" s="126">
        <f t="shared" si="1"/>
        <v>0</v>
      </c>
      <c r="D23" s="126">
        <f t="shared" si="1"/>
        <v>1950</v>
      </c>
      <c r="E23" s="126">
        <f t="shared" si="1"/>
        <v>0</v>
      </c>
      <c r="F23" s="126">
        <f t="shared" si="1"/>
        <v>0</v>
      </c>
      <c r="G23" s="126">
        <f t="shared" si="1"/>
        <v>0</v>
      </c>
      <c r="H23" s="126">
        <f t="shared" si="1"/>
        <v>0</v>
      </c>
      <c r="I23" s="126">
        <f t="shared" si="1"/>
        <v>1950</v>
      </c>
      <c r="J23" s="127">
        <f t="shared" si="1"/>
        <v>0</v>
      </c>
      <c r="K23" s="55" t="s">
        <v>10</v>
      </c>
    </row>
    <row r="24" spans="1:11" x14ac:dyDescent="0.2">
      <c r="A24" s="59" t="s">
        <v>47</v>
      </c>
      <c r="B24" s="133">
        <v>463</v>
      </c>
      <c r="C24" s="133">
        <v>0</v>
      </c>
      <c r="D24" s="133">
        <v>233</v>
      </c>
      <c r="E24" s="133">
        <v>0</v>
      </c>
      <c r="F24" s="133">
        <v>0</v>
      </c>
      <c r="G24" s="133">
        <v>0</v>
      </c>
      <c r="H24" s="133">
        <f>SUM(H10:H23)</f>
        <v>0</v>
      </c>
      <c r="I24" s="133">
        <f t="shared" ref="I24:I26" si="2">D24+F24+G24+H24</f>
        <v>233</v>
      </c>
      <c r="J24" s="134">
        <v>0</v>
      </c>
      <c r="K24" s="55" t="s">
        <v>10</v>
      </c>
    </row>
    <row r="25" spans="1:11" x14ac:dyDescent="0.2">
      <c r="A25" s="60" t="s">
        <v>48</v>
      </c>
      <c r="B25" s="24">
        <v>1487</v>
      </c>
      <c r="C25" s="24">
        <v>0</v>
      </c>
      <c r="D25" s="24">
        <v>1717</v>
      </c>
      <c r="E25" s="24">
        <v>0</v>
      </c>
      <c r="F25" s="24">
        <v>0</v>
      </c>
      <c r="G25" s="24">
        <v>0</v>
      </c>
      <c r="H25" s="24">
        <f>SUM(H10:H24)</f>
        <v>0</v>
      </c>
      <c r="I25" s="24">
        <f t="shared" si="2"/>
        <v>1717</v>
      </c>
      <c r="J25" s="125">
        <v>0</v>
      </c>
      <c r="K25" s="55" t="s">
        <v>10</v>
      </c>
    </row>
    <row r="26" spans="1:11" x14ac:dyDescent="0.2">
      <c r="A26" s="60" t="s">
        <v>49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>SUM(H10:H25)</f>
        <v>0</v>
      </c>
      <c r="I26" s="24">
        <f t="shared" si="2"/>
        <v>0</v>
      </c>
      <c r="J26" s="125">
        <v>0</v>
      </c>
      <c r="K26" s="55" t="s">
        <v>10</v>
      </c>
    </row>
    <row r="27" spans="1:11" ht="15.75" thickBot="1" x14ac:dyDescent="0.3">
      <c r="A27" s="251" t="s">
        <v>12</v>
      </c>
      <c r="B27" s="252">
        <f>SUM(B24:B26)</f>
        <v>1950</v>
      </c>
      <c r="C27" s="252">
        <f t="shared" ref="C27:J27" si="3">SUM(C24:C26)</f>
        <v>0</v>
      </c>
      <c r="D27" s="252">
        <f t="shared" si="3"/>
        <v>1950</v>
      </c>
      <c r="E27" s="252">
        <f t="shared" si="3"/>
        <v>0</v>
      </c>
      <c r="F27" s="252">
        <f t="shared" si="3"/>
        <v>0</v>
      </c>
      <c r="G27" s="252">
        <f t="shared" si="3"/>
        <v>0</v>
      </c>
      <c r="H27" s="252">
        <f t="shared" si="3"/>
        <v>0</v>
      </c>
      <c r="I27" s="252">
        <f t="shared" si="3"/>
        <v>1950</v>
      </c>
      <c r="J27" s="249">
        <f t="shared" si="3"/>
        <v>0</v>
      </c>
      <c r="K27" s="55" t="s">
        <v>10</v>
      </c>
    </row>
    <row r="28" spans="1:11" x14ac:dyDescent="0.2">
      <c r="A28" s="152"/>
      <c r="K28" s="55" t="s">
        <v>11</v>
      </c>
    </row>
  </sheetData>
  <mergeCells count="10">
    <mergeCell ref="B7:C7"/>
    <mergeCell ref="D7:E7"/>
    <mergeCell ref="F7:J7"/>
    <mergeCell ref="A1:J1"/>
    <mergeCell ref="A2:J2"/>
    <mergeCell ref="A3:J3"/>
    <mergeCell ref="A4:J4"/>
    <mergeCell ref="A5:J5"/>
    <mergeCell ref="A7:A8"/>
    <mergeCell ref="A6:J6"/>
  </mergeCells>
  <printOptions horizontalCentered="1"/>
  <pageMargins left="0.7" right="0.7" top="0.75" bottom="0.75" header="0.3" footer="0.3"/>
  <pageSetup scale="71" orientation="landscape" r:id="rId1"/>
  <headerFooter>
    <oddHeader>&amp;L&amp;"Arial,Bold"&amp;12I. Detail of Permanent Positions by Category</oddHeader>
    <oddFooter>&amp;C&amp;"Arial,Regular"Exhibit I - Details of Permanent Positions by Category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view="pageBreakPreview" zoomScale="90" zoomScaleNormal="100" zoomScaleSheetLayoutView="90" workbookViewId="0">
      <pane xSplit="1" ySplit="7" topLeftCell="B8" activePane="bottomRight" state="frozen"/>
      <selection sqref="A1:D1"/>
      <selection pane="topRight" sqref="A1:D1"/>
      <selection pane="bottomLeft" sqref="A1:D1"/>
      <selection pane="bottomRight" activeCell="L28" sqref="L28"/>
    </sheetView>
  </sheetViews>
  <sheetFormatPr defaultRowHeight="14.25" x14ac:dyDescent="0.2"/>
  <cols>
    <col min="1" max="1" width="86.5703125" style="9" customWidth="1"/>
    <col min="2" max="2" width="8.28515625" style="9" customWidth="1"/>
    <col min="3" max="3" width="12.7109375" style="9" customWidth="1"/>
    <col min="4" max="4" width="8.28515625" style="9" customWidth="1"/>
    <col min="5" max="5" width="12.7109375" style="9" customWidth="1"/>
    <col min="6" max="6" width="8.28515625" style="9" customWidth="1"/>
    <col min="7" max="7" width="12.7109375" style="9" customWidth="1"/>
    <col min="8" max="8" width="8.28515625" style="9" customWidth="1"/>
    <col min="9" max="9" width="12.7109375" style="9" customWidth="1"/>
    <col min="10" max="10" width="14" style="4" bestFit="1" customWidth="1"/>
    <col min="11" max="11" width="4.5703125" style="9" customWidth="1"/>
    <col min="12" max="12" width="116.7109375" style="53" customWidth="1"/>
    <col min="13" max="14" width="8.28515625" style="9" customWidth="1"/>
    <col min="15" max="15" width="12.7109375" style="9" customWidth="1"/>
    <col min="16" max="17" width="8.28515625" style="9" customWidth="1"/>
    <col min="18" max="18" width="12.7109375" style="9" customWidth="1"/>
    <col min="19" max="16384" width="9.140625" style="9"/>
  </cols>
  <sheetData>
    <row r="1" spans="1:18" ht="18" x14ac:dyDescent="0.25">
      <c r="A1" s="255" t="s">
        <v>50</v>
      </c>
      <c r="B1" s="255"/>
      <c r="C1" s="255"/>
      <c r="D1" s="255"/>
      <c r="E1" s="255"/>
      <c r="F1" s="255"/>
      <c r="G1" s="255"/>
      <c r="H1" s="255"/>
      <c r="I1" s="255"/>
      <c r="J1" s="55" t="s">
        <v>10</v>
      </c>
      <c r="K1" s="6"/>
      <c r="L1" s="231"/>
      <c r="M1" s="6"/>
      <c r="N1" s="6"/>
      <c r="O1" s="6"/>
      <c r="P1" s="6"/>
      <c r="Q1" s="6"/>
      <c r="R1" s="6"/>
    </row>
    <row r="2" spans="1:18" ht="15" x14ac:dyDescent="0.2">
      <c r="A2" s="256" t="s">
        <v>128</v>
      </c>
      <c r="B2" s="256"/>
      <c r="C2" s="256"/>
      <c r="D2" s="256"/>
      <c r="E2" s="256"/>
      <c r="F2" s="256"/>
      <c r="G2" s="256"/>
      <c r="H2" s="256"/>
      <c r="I2" s="256"/>
      <c r="J2" s="55" t="s">
        <v>10</v>
      </c>
      <c r="K2" s="7"/>
      <c r="L2" s="232"/>
      <c r="M2" s="7"/>
      <c r="N2" s="7"/>
      <c r="O2" s="7"/>
      <c r="P2" s="7"/>
      <c r="Q2" s="7"/>
      <c r="R2" s="7"/>
    </row>
    <row r="3" spans="1:18" x14ac:dyDescent="0.2">
      <c r="A3" s="257" t="s">
        <v>129</v>
      </c>
      <c r="B3" s="265"/>
      <c r="C3" s="265"/>
      <c r="D3" s="265"/>
      <c r="E3" s="265"/>
      <c r="F3" s="265"/>
      <c r="G3" s="265"/>
      <c r="H3" s="265"/>
      <c r="I3" s="265"/>
      <c r="J3" s="55" t="s">
        <v>10</v>
      </c>
      <c r="K3" s="10"/>
      <c r="L3" s="232"/>
      <c r="M3" s="10"/>
      <c r="N3" s="10"/>
      <c r="O3" s="10"/>
      <c r="P3" s="10"/>
      <c r="Q3" s="10"/>
      <c r="R3" s="10"/>
    </row>
    <row r="4" spans="1:18" x14ac:dyDescent="0.2">
      <c r="A4" s="262" t="s">
        <v>1</v>
      </c>
      <c r="B4" s="262"/>
      <c r="C4" s="262"/>
      <c r="D4" s="262"/>
      <c r="E4" s="262"/>
      <c r="F4" s="262"/>
      <c r="G4" s="262"/>
      <c r="H4" s="262"/>
      <c r="I4" s="262"/>
      <c r="J4" s="55" t="s">
        <v>10</v>
      </c>
      <c r="K4" s="8"/>
      <c r="L4" s="232"/>
      <c r="M4" s="8"/>
      <c r="N4" s="8"/>
      <c r="O4" s="8"/>
      <c r="P4" s="8"/>
      <c r="Q4" s="8"/>
      <c r="R4" s="8"/>
    </row>
    <row r="5" spans="1:18" ht="15.75" thickBot="1" x14ac:dyDescent="0.3">
      <c r="A5" s="262"/>
      <c r="B5" s="262"/>
      <c r="C5" s="262"/>
      <c r="D5" s="262"/>
      <c r="E5" s="262"/>
      <c r="F5" s="262"/>
      <c r="G5" s="262"/>
      <c r="H5" s="262"/>
      <c r="I5" s="262"/>
      <c r="J5" s="55" t="s">
        <v>10</v>
      </c>
      <c r="K5" s="8"/>
      <c r="L5" s="236"/>
      <c r="M5" s="8"/>
      <c r="N5" s="8"/>
      <c r="O5" s="8"/>
      <c r="P5" s="8"/>
      <c r="Q5" s="8"/>
      <c r="R5" s="8"/>
    </row>
    <row r="6" spans="1:18" ht="15" x14ac:dyDescent="0.2">
      <c r="A6" s="263" t="s">
        <v>51</v>
      </c>
      <c r="B6" s="266" t="s">
        <v>104</v>
      </c>
      <c r="C6" s="266"/>
      <c r="D6" s="266" t="s">
        <v>106</v>
      </c>
      <c r="E6" s="266"/>
      <c r="F6" s="266" t="s">
        <v>102</v>
      </c>
      <c r="G6" s="266"/>
      <c r="H6" s="266" t="s">
        <v>33</v>
      </c>
      <c r="I6" s="267"/>
      <c r="J6" s="55" t="s">
        <v>10</v>
      </c>
      <c r="L6" s="240"/>
    </row>
    <row r="7" spans="1:18" ht="28.5" x14ac:dyDescent="0.2">
      <c r="A7" s="264"/>
      <c r="B7" s="56" t="s">
        <v>17</v>
      </c>
      <c r="C7" s="11" t="s">
        <v>3</v>
      </c>
      <c r="D7" s="11" t="s">
        <v>17</v>
      </c>
      <c r="E7" s="11" t="s">
        <v>3</v>
      </c>
      <c r="F7" s="11" t="s">
        <v>17</v>
      </c>
      <c r="G7" s="11" t="s">
        <v>3</v>
      </c>
      <c r="H7" s="11" t="s">
        <v>17</v>
      </c>
      <c r="I7" s="12" t="s">
        <v>3</v>
      </c>
      <c r="J7" s="55" t="s">
        <v>10</v>
      </c>
      <c r="L7" s="246"/>
    </row>
    <row r="8" spans="1:18" x14ac:dyDescent="0.2">
      <c r="A8" s="62" t="s">
        <v>52</v>
      </c>
      <c r="B8" s="123">
        <v>1103</v>
      </c>
      <c r="C8" s="123">
        <v>85833</v>
      </c>
      <c r="D8" s="123">
        <v>1147</v>
      </c>
      <c r="E8" s="123">
        <v>83290.945529999997</v>
      </c>
      <c r="F8" s="123">
        <v>1147</v>
      </c>
      <c r="G8" s="123">
        <v>83291</v>
      </c>
      <c r="H8" s="123">
        <f>F8-D8</f>
        <v>0</v>
      </c>
      <c r="I8" s="124">
        <f>G8-E8</f>
        <v>5.4470000002766028E-2</v>
      </c>
      <c r="J8" s="55" t="s">
        <v>10</v>
      </c>
      <c r="L8" s="240"/>
    </row>
    <row r="9" spans="1:18" x14ac:dyDescent="0.2">
      <c r="A9" s="103" t="s">
        <v>85</v>
      </c>
      <c r="B9" s="24">
        <f t="shared" ref="B9:G9" si="0">SUM(B10:B10)</f>
        <v>0</v>
      </c>
      <c r="C9" s="24">
        <f t="shared" si="0"/>
        <v>2622</v>
      </c>
      <c r="D9" s="24">
        <f t="shared" si="0"/>
        <v>0</v>
      </c>
      <c r="E9" s="24">
        <f t="shared" si="0"/>
        <v>817.40060000000005</v>
      </c>
      <c r="F9" s="24">
        <f t="shared" si="0"/>
        <v>0</v>
      </c>
      <c r="G9" s="24">
        <f t="shared" si="0"/>
        <v>817</v>
      </c>
      <c r="H9" s="24">
        <f t="shared" ref="H9:H11" si="1">F9-D9</f>
        <v>0</v>
      </c>
      <c r="I9" s="125">
        <f t="shared" ref="I9:I11" si="2">G9-E9</f>
        <v>-0.40060000000005402</v>
      </c>
      <c r="J9" s="55" t="s">
        <v>10</v>
      </c>
      <c r="L9" s="247"/>
    </row>
    <row r="10" spans="1:18" x14ac:dyDescent="0.2">
      <c r="A10" s="64" t="s">
        <v>53</v>
      </c>
      <c r="B10" s="141">
        <v>0</v>
      </c>
      <c r="C10" s="141">
        <v>2622</v>
      </c>
      <c r="D10" s="141">
        <v>0</v>
      </c>
      <c r="E10" s="141">
        <v>817.40060000000005</v>
      </c>
      <c r="F10" s="141">
        <v>0</v>
      </c>
      <c r="G10" s="141">
        <v>817</v>
      </c>
      <c r="H10" s="141">
        <f t="shared" si="1"/>
        <v>0</v>
      </c>
      <c r="I10" s="142">
        <f t="shared" si="2"/>
        <v>-0.40060000000005402</v>
      </c>
      <c r="J10" s="55" t="s">
        <v>10</v>
      </c>
      <c r="L10" s="247"/>
    </row>
    <row r="11" spans="1:18" x14ac:dyDescent="0.2">
      <c r="A11" s="63" t="s">
        <v>54</v>
      </c>
      <c r="B11" s="139">
        <v>0</v>
      </c>
      <c r="C11" s="139">
        <v>30260</v>
      </c>
      <c r="D11" s="139">
        <v>0</v>
      </c>
      <c r="E11" s="139">
        <v>32420.024809999999</v>
      </c>
      <c r="F11" s="139">
        <v>0</v>
      </c>
      <c r="G11" s="139">
        <v>32420</v>
      </c>
      <c r="H11" s="139">
        <f t="shared" si="1"/>
        <v>0</v>
      </c>
      <c r="I11" s="140">
        <f t="shared" si="2"/>
        <v>-2.4809999998979038E-2</v>
      </c>
      <c r="J11" s="55" t="s">
        <v>10</v>
      </c>
      <c r="L11" s="247"/>
    </row>
    <row r="12" spans="1:18" ht="15" x14ac:dyDescent="0.25">
      <c r="A12" s="66" t="s">
        <v>12</v>
      </c>
      <c r="B12" s="112">
        <f t="shared" ref="B12:I12" si="3">SUM(B8:B9,B11)</f>
        <v>1103</v>
      </c>
      <c r="C12" s="112">
        <f t="shared" si="3"/>
        <v>118715</v>
      </c>
      <c r="D12" s="112">
        <f t="shared" si="3"/>
        <v>1147</v>
      </c>
      <c r="E12" s="112">
        <f t="shared" si="3"/>
        <v>116528.37093999999</v>
      </c>
      <c r="F12" s="112">
        <f t="shared" si="3"/>
        <v>1147</v>
      </c>
      <c r="G12" s="112">
        <f t="shared" si="3"/>
        <v>116528</v>
      </c>
      <c r="H12" s="112">
        <f t="shared" si="3"/>
        <v>0</v>
      </c>
      <c r="I12" s="116">
        <f t="shared" si="3"/>
        <v>-0.37093999999626703</v>
      </c>
      <c r="J12" s="55" t="s">
        <v>10</v>
      </c>
      <c r="L12" s="247"/>
    </row>
    <row r="13" spans="1:18" ht="15" x14ac:dyDescent="0.25">
      <c r="A13" s="65" t="s">
        <v>55</v>
      </c>
      <c r="B13" s="24"/>
      <c r="C13" s="24"/>
      <c r="D13" s="24"/>
      <c r="E13" s="24"/>
      <c r="F13" s="24"/>
      <c r="G13" s="24"/>
      <c r="H13" s="24"/>
      <c r="I13" s="125"/>
      <c r="J13" s="55" t="s">
        <v>10</v>
      </c>
      <c r="L13" s="247"/>
    </row>
    <row r="14" spans="1:18" x14ac:dyDescent="0.2">
      <c r="A14" s="63" t="s">
        <v>56</v>
      </c>
      <c r="B14" s="24"/>
      <c r="C14" s="24">
        <v>44013</v>
      </c>
      <c r="D14" s="24"/>
      <c r="E14" s="24">
        <v>41813.119400000003</v>
      </c>
      <c r="F14" s="24"/>
      <c r="G14" s="24">
        <v>41813</v>
      </c>
      <c r="H14" s="24"/>
      <c r="I14" s="125">
        <f t="shared" ref="I14:I23" si="4">G14-E14</f>
        <v>-0.1194000000032247</v>
      </c>
      <c r="J14" s="55" t="s">
        <v>10</v>
      </c>
      <c r="L14" s="247"/>
    </row>
    <row r="15" spans="1:18" x14ac:dyDescent="0.2">
      <c r="A15" s="63" t="s">
        <v>57</v>
      </c>
      <c r="B15" s="24"/>
      <c r="C15" s="24">
        <v>2324</v>
      </c>
      <c r="D15" s="24"/>
      <c r="E15" s="24">
        <v>3796.9927699999998</v>
      </c>
      <c r="F15" s="24"/>
      <c r="G15" s="24">
        <v>3797</v>
      </c>
      <c r="H15" s="24"/>
      <c r="I15" s="125">
        <f t="shared" si="4"/>
        <v>7.2300000001632725E-3</v>
      </c>
      <c r="J15" s="55" t="s">
        <v>10</v>
      </c>
      <c r="L15" s="247"/>
    </row>
    <row r="16" spans="1:18" x14ac:dyDescent="0.2">
      <c r="A16" s="103" t="s">
        <v>86</v>
      </c>
      <c r="B16" s="24"/>
      <c r="C16" s="24">
        <v>2710</v>
      </c>
      <c r="D16" s="24"/>
      <c r="E16" s="24">
        <v>2570.4975199999999</v>
      </c>
      <c r="F16" s="24"/>
      <c r="G16" s="24">
        <v>2570</v>
      </c>
      <c r="H16" s="24"/>
      <c r="I16" s="125">
        <f t="shared" si="4"/>
        <v>-0.49751999999989494</v>
      </c>
      <c r="J16" s="55" t="s">
        <v>10</v>
      </c>
      <c r="L16" s="247"/>
    </row>
    <row r="17" spans="1:12" x14ac:dyDescent="0.2">
      <c r="A17" s="63" t="s">
        <v>58</v>
      </c>
      <c r="B17" s="24"/>
      <c r="C17" s="24">
        <v>749</v>
      </c>
      <c r="D17" s="24"/>
      <c r="E17" s="24">
        <v>667.83920000000001</v>
      </c>
      <c r="F17" s="24"/>
      <c r="G17" s="24">
        <v>668</v>
      </c>
      <c r="H17" s="24"/>
      <c r="I17" s="125">
        <f t="shared" si="4"/>
        <v>0.16079999999999472</v>
      </c>
      <c r="J17" s="55" t="s">
        <v>10</v>
      </c>
      <c r="L17" s="247"/>
    </row>
    <row r="18" spans="1:12" x14ac:dyDescent="0.2">
      <c r="A18" s="63" t="s">
        <v>59</v>
      </c>
      <c r="B18" s="24"/>
      <c r="C18" s="158">
        <v>12193</v>
      </c>
      <c r="D18" s="24"/>
      <c r="E18" s="24">
        <v>13127.57582</v>
      </c>
      <c r="F18" s="24"/>
      <c r="G18" s="24">
        <v>13128</v>
      </c>
      <c r="H18" s="24"/>
      <c r="I18" s="125">
        <f t="shared" si="4"/>
        <v>0.42417999999997846</v>
      </c>
      <c r="J18" s="55" t="s">
        <v>10</v>
      </c>
      <c r="L18" s="247"/>
    </row>
    <row r="19" spans="1:12" x14ac:dyDescent="0.2">
      <c r="A19" s="63" t="s">
        <v>60</v>
      </c>
      <c r="B19" s="24"/>
      <c r="C19" s="24">
        <v>597</v>
      </c>
      <c r="D19" s="24"/>
      <c r="E19" s="24">
        <v>660.87720000000002</v>
      </c>
      <c r="F19" s="24"/>
      <c r="G19" s="24">
        <v>661</v>
      </c>
      <c r="H19" s="24"/>
      <c r="I19" s="125">
        <f t="shared" si="4"/>
        <v>0.12279999999998381</v>
      </c>
      <c r="J19" s="55" t="s">
        <v>10</v>
      </c>
      <c r="L19" s="247"/>
    </row>
    <row r="20" spans="1:12" x14ac:dyDescent="0.2">
      <c r="A20" s="63" t="s">
        <v>61</v>
      </c>
      <c r="B20" s="24"/>
      <c r="C20" s="24">
        <v>12565</v>
      </c>
      <c r="D20" s="24"/>
      <c r="E20" s="24">
        <v>9533.1995100000004</v>
      </c>
      <c r="F20" s="24"/>
      <c r="G20" s="24">
        <v>9533</v>
      </c>
      <c r="H20" s="24"/>
      <c r="I20" s="125">
        <f t="shared" si="4"/>
        <v>-0.19951000000037311</v>
      </c>
      <c r="J20" s="55" t="s">
        <v>10</v>
      </c>
      <c r="L20" s="247"/>
    </row>
    <row r="21" spans="1:12" x14ac:dyDescent="0.2">
      <c r="A21" s="63" t="s">
        <v>62</v>
      </c>
      <c r="B21" s="24"/>
      <c r="C21" s="24">
        <v>377127</v>
      </c>
      <c r="D21" s="24"/>
      <c r="E21" s="24">
        <v>458410</v>
      </c>
      <c r="F21" s="24"/>
      <c r="G21" s="24">
        <v>458410</v>
      </c>
      <c r="H21" s="24"/>
      <c r="I21" s="125">
        <f t="shared" si="4"/>
        <v>0</v>
      </c>
      <c r="J21" s="55" t="s">
        <v>10</v>
      </c>
      <c r="L21" s="247"/>
    </row>
    <row r="22" spans="1:12" x14ac:dyDescent="0.2">
      <c r="A22" s="63" t="s">
        <v>63</v>
      </c>
      <c r="B22" s="24"/>
      <c r="C22" s="24">
        <v>2058</v>
      </c>
      <c r="D22" s="24"/>
      <c r="E22" s="24">
        <v>8000</v>
      </c>
      <c r="F22" s="24"/>
      <c r="G22" s="24">
        <v>8000</v>
      </c>
      <c r="H22" s="24"/>
      <c r="I22" s="125">
        <f t="shared" si="4"/>
        <v>0</v>
      </c>
      <c r="J22" s="55" t="s">
        <v>10</v>
      </c>
      <c r="L22" s="247"/>
    </row>
    <row r="23" spans="1:12" x14ac:dyDescent="0.2">
      <c r="A23" s="151" t="s">
        <v>120</v>
      </c>
      <c r="B23" s="24"/>
      <c r="C23" s="24">
        <v>1170</v>
      </c>
      <c r="D23" s="24"/>
      <c r="E23" s="24">
        <v>2700</v>
      </c>
      <c r="F23" s="24"/>
      <c r="G23" s="24">
        <v>2700</v>
      </c>
      <c r="H23" s="24"/>
      <c r="I23" s="125">
        <f t="shared" si="4"/>
        <v>0</v>
      </c>
      <c r="J23" s="55" t="s">
        <v>10</v>
      </c>
      <c r="L23" s="247"/>
    </row>
    <row r="24" spans="1:12" ht="15" x14ac:dyDescent="0.25">
      <c r="A24" s="66" t="s">
        <v>64</v>
      </c>
      <c r="B24" s="75"/>
      <c r="C24" s="75">
        <f>SUM(C12:C23)</f>
        <v>574221</v>
      </c>
      <c r="D24" s="75"/>
      <c r="E24" s="75">
        <f>SUM(E12:E23)</f>
        <v>657808.47236000001</v>
      </c>
      <c r="F24" s="75"/>
      <c r="G24" s="75">
        <f>SUM(G12:G23)</f>
        <v>657808</v>
      </c>
      <c r="H24" s="75"/>
      <c r="I24" s="77">
        <f>SUM(I12:I23)</f>
        <v>-0.47235999999963951</v>
      </c>
      <c r="J24" s="55" t="s">
        <v>10</v>
      </c>
      <c r="L24" s="240"/>
    </row>
    <row r="25" spans="1:12" x14ac:dyDescent="0.2">
      <c r="A25" s="103" t="s">
        <v>87</v>
      </c>
      <c r="B25" s="24"/>
      <c r="C25" s="24">
        <v>-158418.86491</v>
      </c>
      <c r="D25" s="24"/>
      <c r="E25" s="24">
        <v>-198940.35689</v>
      </c>
      <c r="F25" s="24"/>
      <c r="G25" s="24">
        <v>-172809</v>
      </c>
      <c r="H25" s="24"/>
      <c r="I25" s="125">
        <f>G25-E25</f>
        <v>26131.356889999995</v>
      </c>
      <c r="J25" s="55" t="s">
        <v>10</v>
      </c>
      <c r="L25" s="240"/>
    </row>
    <row r="26" spans="1:12" x14ac:dyDescent="0.2">
      <c r="A26" s="63" t="s">
        <v>65</v>
      </c>
      <c r="B26" s="24"/>
      <c r="C26" s="24">
        <v>198940.35689</v>
      </c>
      <c r="D26" s="24"/>
      <c r="E26" s="24">
        <v>172809</v>
      </c>
      <c r="F26" s="24"/>
      <c r="G26" s="24">
        <v>172809</v>
      </c>
      <c r="H26" s="24"/>
      <c r="I26" s="125">
        <f t="shared" ref="I26" si="5">G26-E26</f>
        <v>0</v>
      </c>
      <c r="J26" s="55" t="s">
        <v>10</v>
      </c>
      <c r="L26" s="240"/>
    </row>
    <row r="27" spans="1:12" ht="15.75" thickBot="1" x14ac:dyDescent="0.3">
      <c r="A27" s="67" t="s">
        <v>66</v>
      </c>
      <c r="B27" s="143">
        <f t="shared" ref="B27:I27" si="6">SUM(B24:B26)</f>
        <v>0</v>
      </c>
      <c r="C27" s="143">
        <f t="shared" si="6"/>
        <v>614742.49197999993</v>
      </c>
      <c r="D27" s="143">
        <f t="shared" si="6"/>
        <v>0</v>
      </c>
      <c r="E27" s="143">
        <f t="shared" si="6"/>
        <v>631677.11547000008</v>
      </c>
      <c r="F27" s="143">
        <f t="shared" si="6"/>
        <v>0</v>
      </c>
      <c r="G27" s="143">
        <f t="shared" si="6"/>
        <v>657808</v>
      </c>
      <c r="H27" s="143">
        <f t="shared" si="6"/>
        <v>0</v>
      </c>
      <c r="I27" s="144">
        <f t="shared" si="6"/>
        <v>26130.884529999996</v>
      </c>
      <c r="J27" s="55" t="s">
        <v>10</v>
      </c>
      <c r="L27" s="240"/>
    </row>
    <row r="28" spans="1:12" x14ac:dyDescent="0.2">
      <c r="A28" s="69" t="s">
        <v>13</v>
      </c>
      <c r="B28" s="145"/>
      <c r="C28" s="145"/>
      <c r="D28" s="145"/>
      <c r="E28" s="145"/>
      <c r="F28" s="145"/>
      <c r="G28" s="145"/>
      <c r="H28" s="145"/>
      <c r="I28" s="146"/>
      <c r="J28" s="55" t="s">
        <v>10</v>
      </c>
      <c r="L28" s="247"/>
    </row>
    <row r="29" spans="1:12" x14ac:dyDescent="0.2">
      <c r="A29" s="63" t="s">
        <v>67</v>
      </c>
      <c r="B29" s="24">
        <v>0</v>
      </c>
      <c r="C29" s="24"/>
      <c r="D29" s="24">
        <v>0</v>
      </c>
      <c r="E29" s="24"/>
      <c r="F29" s="24">
        <v>0</v>
      </c>
      <c r="G29" s="24"/>
      <c r="H29" s="24">
        <f>F29-D29</f>
        <v>0</v>
      </c>
      <c r="I29" s="125"/>
      <c r="J29" s="55" t="s">
        <v>10</v>
      </c>
      <c r="L29" s="247"/>
    </row>
    <row r="30" spans="1:12" x14ac:dyDescent="0.2">
      <c r="A30" s="63"/>
      <c r="B30" s="24"/>
      <c r="C30" s="24"/>
      <c r="D30" s="24"/>
      <c r="E30" s="24"/>
      <c r="F30" s="24"/>
      <c r="G30" s="24"/>
      <c r="H30" s="24"/>
      <c r="I30" s="125"/>
      <c r="J30" s="55" t="s">
        <v>10</v>
      </c>
      <c r="L30" s="240"/>
    </row>
    <row r="31" spans="1:12" x14ac:dyDescent="0.2">
      <c r="A31" s="63" t="s">
        <v>68</v>
      </c>
      <c r="B31" s="24"/>
      <c r="C31" s="24">
        <v>0</v>
      </c>
      <c r="D31" s="24"/>
      <c r="E31" s="24">
        <v>0</v>
      </c>
      <c r="F31" s="24"/>
      <c r="G31" s="24">
        <v>0</v>
      </c>
      <c r="H31" s="24"/>
      <c r="I31" s="125">
        <f t="shared" ref="I31:I32" si="7">G31-E31</f>
        <v>0</v>
      </c>
      <c r="J31" s="55" t="s">
        <v>10</v>
      </c>
    </row>
    <row r="32" spans="1:12" ht="15" thickBot="1" x14ac:dyDescent="0.25">
      <c r="A32" s="68" t="s">
        <v>69</v>
      </c>
      <c r="B32" s="147"/>
      <c r="C32" s="147">
        <v>0</v>
      </c>
      <c r="D32" s="147"/>
      <c r="E32" s="147">
        <v>0</v>
      </c>
      <c r="F32" s="147"/>
      <c r="G32" s="147">
        <v>0</v>
      </c>
      <c r="H32" s="147"/>
      <c r="I32" s="148">
        <f t="shared" si="7"/>
        <v>0</v>
      </c>
      <c r="J32" s="55" t="s">
        <v>10</v>
      </c>
    </row>
    <row r="33" spans="1:10" x14ac:dyDescent="0.2">
      <c r="J33" s="4" t="s">
        <v>11</v>
      </c>
    </row>
    <row r="34" spans="1:10" x14ac:dyDescent="0.2">
      <c r="A34" s="169"/>
    </row>
  </sheetData>
  <mergeCells count="10">
    <mergeCell ref="A6:A7"/>
    <mergeCell ref="B6:C6"/>
    <mergeCell ref="D6:E6"/>
    <mergeCell ref="F6:G6"/>
    <mergeCell ref="H6:I6"/>
    <mergeCell ref="A1:I1"/>
    <mergeCell ref="A2:I2"/>
    <mergeCell ref="A3:I3"/>
    <mergeCell ref="A4:I4"/>
    <mergeCell ref="A5:I5"/>
  </mergeCells>
  <printOptions horizontalCentered="1"/>
  <pageMargins left="0.6" right="0.6" top="0.56999999999999995" bottom="0.55000000000000004" header="0.3" footer="0.3"/>
  <pageSetup scale="72" orientation="landscape" r:id="rId1"/>
  <headerFooter>
    <oddHeader>&amp;L&amp;"Arial,Bold"&amp;12K. Summary of Requirements by Object Class</oddHeader>
    <oddFooter>&amp;C&amp;"Arial,Regular"Exhibit K - Summary of Requirements by Object Class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A. Org Chart</vt:lpstr>
      <vt:lpstr>B. Summ of Req.</vt:lpstr>
      <vt:lpstr>B. Summ of Req. by DU</vt:lpstr>
      <vt:lpstr>D. Strategic Goals &amp; Objectives</vt:lpstr>
      <vt:lpstr>E. ATB Justification</vt:lpstr>
      <vt:lpstr>F. 2013 Crosswalk</vt:lpstr>
      <vt:lpstr>G. 2014 Crosswalk</vt:lpstr>
      <vt:lpstr>I. Permanent Positions</vt:lpstr>
      <vt:lpstr>K. Summary by OC</vt:lpstr>
      <vt:lpstr>M. Summary of Change</vt:lpstr>
      <vt:lpstr>'A. Org Chart'!Print_Area</vt:lpstr>
      <vt:lpstr>'B. Summ of Req.'!Print_Area</vt:lpstr>
      <vt:lpstr>'B. Summ of Req. by DU'!Print_Area</vt:lpstr>
      <vt:lpstr>'D. Strategic Goals &amp; Objectives'!Print_Area</vt:lpstr>
      <vt:lpstr>'E. ATB Justification'!Print_Area</vt:lpstr>
      <vt:lpstr>'F. 2013 Crosswalk'!Print_Area</vt:lpstr>
      <vt:lpstr>'G. 2014 Crosswalk'!Print_Area</vt:lpstr>
      <vt:lpstr>'I. Permanent Positions'!Print_Area</vt:lpstr>
      <vt:lpstr>'K. Summary by OC'!Print_Area</vt:lpstr>
      <vt:lpstr>'M. Summary of Change'!Print_Area</vt:lpstr>
      <vt:lpstr>'D. Strategic Goals &amp; Objectives'!Print_Titles</vt:lpstr>
      <vt:lpstr>'E. ATB Justification'!Print_Titles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2014-03-07T17:08:31Z</cp:lastPrinted>
  <dcterms:created xsi:type="dcterms:W3CDTF">2012-12-06T16:08:32Z</dcterms:created>
  <dcterms:modified xsi:type="dcterms:W3CDTF">2014-03-11T16:13:30Z</dcterms:modified>
</cp:coreProperties>
</file>