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320" windowHeight="12240" tabRatio="806"/>
  </bookViews>
  <sheets>
    <sheet name="A. Organization Chart" sheetId="23"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10" r:id="rId7"/>
    <sheet name="G. 2014 Crosswalk" sheetId="11" r:id="rId8"/>
    <sheet name="I. Permanent Positions" sheetId="13" r:id="rId9"/>
    <sheet name="J. Financial Analysis" sheetId="16" r:id="rId10"/>
    <sheet name="K. Summary by OC" sheetId="14" r:id="rId11"/>
  </sheet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Chart'!$A$1:$N$30</definedName>
    <definedName name="_xlnm.Print_Area" localSheetId="1">'B. Summ of Req.'!$A$1:$D$37</definedName>
    <definedName name="_xlnm.Print_Area" localSheetId="2">'B. Summ of Req. by DU'!$A$1:$M$28</definedName>
    <definedName name="_xlnm.Print_Area" localSheetId="3">'C. Program Changes by DU'!$A$1:$J$11</definedName>
    <definedName name="_xlnm.Print_Area" localSheetId="4">'D. Strategic Goals &amp; Objectives'!$A$1:$N$14</definedName>
    <definedName name="_xlnm.Print_Area" localSheetId="5">'E. ATB Justification'!$A$1:$G$27</definedName>
    <definedName name="_xlnm.Print_Area" localSheetId="6">'F. 2013 Crosswalk'!$A$1:$U$18</definedName>
    <definedName name="_xlnm.Print_Area" localSheetId="7">'G. 2014 Crosswalk'!$A$1:$L$20</definedName>
    <definedName name="_xlnm.Print_Area" localSheetId="8">'I. Permanent Positions'!$A$1:$J$18</definedName>
    <definedName name="_xlnm.Print_Area" localSheetId="9">'J. Financial Analysis'!$A$1:$G$29</definedName>
    <definedName name="_xlnm.Print_Area" localSheetId="10">'K. Summary by OC'!$A$1:$I$32</definedName>
    <definedName name="_xlnm.Print_Area">#REF!</definedName>
    <definedName name="_xlnm.Print_Titles" localSheetId="4">'D. Strategic Goals &amp; Objectives'!$1:$8</definedName>
    <definedName name="_xlnm.Print_Titles" localSheetId="5">'E. ATB Justification'!$1:$6</definedName>
    <definedName name="_xlnm.Print_Titles" localSheetId="9">'J.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C15" i="20" l="1"/>
  <c r="B15" i="20"/>
  <c r="F11" i="14"/>
  <c r="E11" i="14"/>
  <c r="D11" i="14"/>
  <c r="C11" i="14"/>
  <c r="B11" i="14"/>
  <c r="G28" i="16"/>
  <c r="G27" i="16"/>
  <c r="G26" i="16"/>
  <c r="G25" i="16"/>
  <c r="G24" i="16"/>
  <c r="G20" i="16"/>
  <c r="G19" i="16"/>
  <c r="G18" i="16"/>
  <c r="G17" i="16"/>
  <c r="G15" i="16"/>
  <c r="G12" i="16"/>
  <c r="G11" i="16"/>
  <c r="F20" i="16"/>
  <c r="F19" i="16"/>
  <c r="F18" i="16"/>
  <c r="F17" i="16"/>
  <c r="F16" i="16"/>
  <c r="F15" i="16"/>
  <c r="F14" i="16"/>
  <c r="F13" i="16"/>
  <c r="F12" i="16"/>
  <c r="F11" i="16"/>
  <c r="G10" i="16"/>
  <c r="F10" i="16"/>
  <c r="G9" i="16"/>
  <c r="F9" i="16"/>
  <c r="L11" i="11"/>
  <c r="J8" i="5"/>
  <c r="J9" i="5" s="1"/>
  <c r="I8" i="5"/>
  <c r="H8" i="5"/>
  <c r="G8" i="5"/>
  <c r="E17" i="21"/>
  <c r="F17" i="21"/>
  <c r="E22" i="21"/>
  <c r="F22" i="21"/>
  <c r="G22" i="21"/>
  <c r="E26" i="21"/>
  <c r="F26" i="21"/>
  <c r="G26" i="21"/>
  <c r="C9" i="5"/>
  <c r="D9" i="5"/>
  <c r="E9" i="5"/>
  <c r="F9" i="5"/>
  <c r="G9" i="5"/>
  <c r="H9" i="5"/>
  <c r="I9" i="5"/>
  <c r="C14" i="16"/>
  <c r="G14" i="16" s="1"/>
  <c r="C13" i="16"/>
  <c r="G13" i="16" s="1"/>
  <c r="C16" i="16"/>
  <c r="G16" i="16" s="1"/>
  <c r="G23" i="14"/>
  <c r="G30" i="14"/>
  <c r="G29" i="14"/>
  <c r="G17" i="14"/>
  <c r="G15" i="14"/>
  <c r="G13" i="14"/>
  <c r="G8" i="14"/>
  <c r="G11" i="14" s="1"/>
  <c r="G31" i="14" s="1"/>
  <c r="G32" i="14" s="1"/>
  <c r="G22" i="14"/>
  <c r="G10" i="14"/>
  <c r="E23" i="14"/>
  <c r="E22" i="14"/>
  <c r="E30" i="14"/>
  <c r="E10" i="14"/>
  <c r="F27" i="21" l="1"/>
  <c r="E27" i="21"/>
  <c r="G17" i="21"/>
  <c r="G27" i="21" s="1"/>
  <c r="D15" i="20"/>
  <c r="U9" i="10" l="1"/>
  <c r="G10" i="10"/>
  <c r="F10" i="10"/>
  <c r="F12" i="10" s="1"/>
  <c r="F14" i="10" s="1"/>
  <c r="E10" i="10"/>
  <c r="C11" i="8"/>
  <c r="C12" i="8" s="1"/>
  <c r="D11" i="20"/>
  <c r="C11" i="20"/>
  <c r="B11" i="20"/>
  <c r="U10" i="10" l="1"/>
  <c r="B19" i="20" l="1"/>
  <c r="L9" i="11" l="1"/>
  <c r="M10" i="10" l="1"/>
  <c r="L10" i="10"/>
  <c r="L14" i="10" s="1"/>
  <c r="K10" i="10"/>
  <c r="D30" i="20" l="1"/>
  <c r="D31" i="20" s="1"/>
  <c r="C30" i="20"/>
  <c r="C31" i="20" s="1"/>
  <c r="B30" i="20"/>
  <c r="B31" i="20" s="1"/>
  <c r="D24" i="20"/>
  <c r="C24" i="20"/>
  <c r="B24" i="20"/>
  <c r="B25" i="20" s="1"/>
  <c r="B26" i="20" s="1"/>
  <c r="D19" i="20"/>
  <c r="C19" i="20"/>
  <c r="B32" i="20" l="1"/>
  <c r="B35" i="20" s="1"/>
  <c r="C25" i="20"/>
  <c r="C26" i="20" s="1"/>
  <c r="D25" i="20"/>
  <c r="D26" i="20" s="1"/>
  <c r="D32" i="20" s="1"/>
  <c r="D35" i="20" s="1"/>
  <c r="C32" i="20" l="1"/>
  <c r="C35" i="20" s="1"/>
  <c r="B34" i="20"/>
  <c r="D34" i="20"/>
  <c r="C34" i="20" l="1"/>
  <c r="T11" i="10"/>
  <c r="J10" i="10"/>
  <c r="I10" i="10"/>
  <c r="I14" i="10" s="1"/>
  <c r="H10" i="10"/>
  <c r="K13" i="11" l="1"/>
  <c r="T9" i="10" l="1"/>
  <c r="K9" i="4" l="1"/>
  <c r="H20" i="4" s="1"/>
  <c r="B10" i="4"/>
  <c r="S9" i="10" l="1"/>
  <c r="M11" i="4" l="1"/>
  <c r="J23" i="4" s="1"/>
  <c r="I12" i="13" l="1"/>
  <c r="I11" i="13"/>
  <c r="I10" i="13"/>
  <c r="I9" i="13"/>
  <c r="E21" i="16" l="1"/>
  <c r="D21" i="16"/>
  <c r="C21" i="16"/>
  <c r="B21" i="16"/>
  <c r="F21" i="16" l="1"/>
  <c r="G21" i="16"/>
  <c r="D22" i="16"/>
  <c r="D23" i="16" s="1"/>
  <c r="D29" i="16" s="1"/>
  <c r="B22" i="16"/>
  <c r="C22" i="16"/>
  <c r="E23" i="16"/>
  <c r="E29" i="16" s="1"/>
  <c r="F22" i="16" l="1"/>
  <c r="C23" i="16"/>
  <c r="G23" i="16" s="1"/>
  <c r="G22" i="16"/>
  <c r="C29" i="16"/>
  <c r="B23" i="16"/>
  <c r="F23" i="16" s="1"/>
  <c r="G29" i="16" l="1"/>
  <c r="B29" i="16"/>
  <c r="F29" i="16"/>
  <c r="I30" i="14"/>
  <c r="I29" i="14"/>
  <c r="I28" i="14"/>
  <c r="I27" i="14"/>
  <c r="I26" i="14"/>
  <c r="I25" i="14"/>
  <c r="I24" i="14"/>
  <c r="I23" i="14"/>
  <c r="I22" i="14"/>
  <c r="I21" i="14"/>
  <c r="I20" i="14"/>
  <c r="I19" i="14"/>
  <c r="I18" i="14"/>
  <c r="I17" i="14"/>
  <c r="I16" i="14"/>
  <c r="I15" i="14"/>
  <c r="I14" i="14"/>
  <c r="I13" i="14"/>
  <c r="I9" i="14"/>
  <c r="H9" i="14"/>
  <c r="C31" i="14"/>
  <c r="C32" i="14" s="1"/>
  <c r="B32" i="14"/>
  <c r="I8" i="14"/>
  <c r="H8" i="14"/>
  <c r="G17" i="13"/>
  <c r="F17" i="13"/>
  <c r="E17" i="13"/>
  <c r="D17" i="13"/>
  <c r="C17" i="13"/>
  <c r="B17" i="13"/>
  <c r="J13" i="13"/>
  <c r="H13" i="13"/>
  <c r="H14" i="13" s="1"/>
  <c r="I14" i="13" s="1"/>
  <c r="G13" i="13"/>
  <c r="F13" i="13"/>
  <c r="E13" i="13"/>
  <c r="D13" i="13"/>
  <c r="C13" i="13"/>
  <c r="B13" i="13"/>
  <c r="H11" i="14" l="1"/>
  <c r="I11" i="14"/>
  <c r="F32" i="14"/>
  <c r="D32" i="14"/>
  <c r="E31" i="14"/>
  <c r="E32" i="14" s="1"/>
  <c r="I13" i="13"/>
  <c r="I10" i="14"/>
  <c r="H10" i="14"/>
  <c r="H32" i="14" s="1"/>
  <c r="H15" i="13"/>
  <c r="H16" i="13" l="1"/>
  <c r="I16" i="13" s="1"/>
  <c r="I15" i="13"/>
  <c r="I31" i="14"/>
  <c r="I32" i="14" s="1"/>
  <c r="J17" i="13"/>
  <c r="I17" i="13" l="1"/>
  <c r="H17" i="13"/>
  <c r="I10" i="11"/>
  <c r="H10" i="11"/>
  <c r="H14" i="11" s="1"/>
  <c r="H16" i="11" s="1"/>
  <c r="G10" i="11"/>
  <c r="F10" i="11"/>
  <c r="F14" i="11" s="1"/>
  <c r="F16" i="11" s="1"/>
  <c r="E10" i="11"/>
  <c r="D10" i="11"/>
  <c r="C10" i="11"/>
  <c r="C14" i="11" s="1"/>
  <c r="C16" i="11" s="1"/>
  <c r="B10" i="11"/>
  <c r="K9" i="11"/>
  <c r="J9" i="11"/>
  <c r="P10" i="10"/>
  <c r="O10" i="10"/>
  <c r="O14" i="10" s="1"/>
  <c r="N10" i="10"/>
  <c r="R10" i="10"/>
  <c r="Q10" i="10"/>
  <c r="D10" i="10"/>
  <c r="C10" i="10"/>
  <c r="C12" i="10" s="1"/>
  <c r="C14" i="10" s="1"/>
  <c r="B10" i="10"/>
  <c r="D12" i="11" l="1"/>
  <c r="L12" i="11" s="1"/>
  <c r="L10" i="11"/>
  <c r="K10" i="11"/>
  <c r="K14" i="11" s="1"/>
  <c r="K16" i="11" s="1"/>
  <c r="J10" i="11"/>
  <c r="T10" i="10"/>
  <c r="S10" i="10"/>
  <c r="T12" i="10" l="1"/>
  <c r="T14" i="10" s="1"/>
  <c r="L11" i="8"/>
  <c r="L12" i="8" s="1"/>
  <c r="K11" i="8"/>
  <c r="K12" i="8" s="1"/>
  <c r="J11" i="8"/>
  <c r="J12" i="8" s="1"/>
  <c r="I11" i="8"/>
  <c r="I12" i="8" s="1"/>
  <c r="H11" i="8"/>
  <c r="H12" i="8" s="1"/>
  <c r="G11" i="8"/>
  <c r="G12" i="8" s="1"/>
  <c r="F11" i="8"/>
  <c r="F12" i="8" s="1"/>
  <c r="E11" i="8"/>
  <c r="E12" i="8" s="1"/>
  <c r="D11" i="8"/>
  <c r="D12" i="8" s="1"/>
  <c r="M10" i="8"/>
  <c r="N10" i="8"/>
  <c r="M11" i="8" l="1"/>
  <c r="M12" i="8" s="1"/>
  <c r="N11" i="8"/>
  <c r="N12" i="8" s="1"/>
  <c r="L13" i="4"/>
  <c r="I25" i="4" s="1"/>
  <c r="G22" i="4"/>
  <c r="G24" i="4" s="1"/>
  <c r="F22" i="4"/>
  <c r="F26" i="4" s="1"/>
  <c r="F27" i="4" s="1"/>
  <c r="E22" i="4"/>
  <c r="D22" i="4"/>
  <c r="D24" i="4" s="1"/>
  <c r="C22" i="4"/>
  <c r="C26" i="4" s="1"/>
  <c r="C27" i="4" s="1"/>
  <c r="B22" i="4"/>
  <c r="J10" i="4"/>
  <c r="J12" i="4" s="1"/>
  <c r="I10" i="4"/>
  <c r="I14" i="4" s="1"/>
  <c r="I16" i="4" s="1"/>
  <c r="H10" i="4"/>
  <c r="G10" i="4"/>
  <c r="G12" i="4" s="1"/>
  <c r="F10" i="4"/>
  <c r="F14" i="4" s="1"/>
  <c r="F16" i="4" s="1"/>
  <c r="E10" i="4"/>
  <c r="D10" i="4"/>
  <c r="D12" i="4" s="1"/>
  <c r="C10" i="4"/>
  <c r="C14" i="4" s="1"/>
  <c r="C16" i="4" s="1"/>
  <c r="M9" i="4"/>
  <c r="J20" i="4" s="1"/>
  <c r="L9" i="4"/>
  <c r="I20" i="4" s="1"/>
  <c r="M12" i="4" l="1"/>
  <c r="J24" i="4"/>
  <c r="K10" i="4"/>
  <c r="L10" i="4"/>
  <c r="M10" i="4"/>
  <c r="J22" i="4"/>
  <c r="L16" i="4"/>
  <c r="I27" i="4" s="1"/>
  <c r="L14" i="4"/>
  <c r="I26" i="4" s="1"/>
  <c r="I22" i="4"/>
  <c r="H22" i="4"/>
</calcChain>
</file>

<file path=xl/sharedStrings.xml><?xml version="1.0" encoding="utf-8"?>
<sst xmlns="http://schemas.openxmlformats.org/spreadsheetml/2006/main" count="609" uniqueCount="166">
  <si>
    <t>Summary of Requirements</t>
  </si>
  <si>
    <t>Salaries and Expenses</t>
  </si>
  <si>
    <t>(Dollars in Thousands)</t>
  </si>
  <si>
    <t>Direct Pos.</t>
  </si>
  <si>
    <t>Amount</t>
  </si>
  <si>
    <t>Technical Adjustments</t>
  </si>
  <si>
    <t>[List all - if applicable]</t>
  </si>
  <si>
    <t>Pay and Benefits</t>
  </si>
  <si>
    <t>Domestic Rent and Facilities</t>
  </si>
  <si>
    <t>Other Adjustments</t>
  </si>
  <si>
    <t>Program Changes</t>
  </si>
  <si>
    <t>Subtotal, Increases</t>
  </si>
  <si>
    <t>Total Program Changes</t>
  </si>
  <si>
    <t>end of line</t>
  </si>
  <si>
    <t>end of sheet</t>
  </si>
  <si>
    <t>Total</t>
  </si>
  <si>
    <t>Reimbursable FTE</t>
  </si>
  <si>
    <t>Direct FTE</t>
  </si>
  <si>
    <t>Program Increases</t>
  </si>
  <si>
    <t>Total Increases</t>
  </si>
  <si>
    <t>Program Offsets</t>
  </si>
  <si>
    <t>Total Program Increases</t>
  </si>
  <si>
    <t>Agt./
Atty.</t>
  </si>
  <si>
    <t>Resources by Department of Justice Strategic Goal/Objective</t>
  </si>
  <si>
    <t>Strategic Goal and Strategic Objective</t>
  </si>
  <si>
    <t>Direct Amount</t>
  </si>
  <si>
    <t>Direct/
Reimb FTE</t>
  </si>
  <si>
    <t>Goal 2</t>
  </si>
  <si>
    <t>Prevent Crime, Protect the Rights of the American People, and enforce Federal Law</t>
  </si>
  <si>
    <t>Subtotal, Goal 2</t>
  </si>
  <si>
    <t>TOTAL</t>
  </si>
  <si>
    <t>25.6 Medical Care</t>
  </si>
  <si>
    <t xml:space="preserve"> </t>
  </si>
  <si>
    <t>Subtotal, Pay and Benefits</t>
  </si>
  <si>
    <t>Subtotal, Domestic Rent and Facilities</t>
  </si>
  <si>
    <t>Subtotal, Other Adjustments</t>
  </si>
  <si>
    <t>Reprogramming/Transfers</t>
  </si>
  <si>
    <t xml:space="preserve">Carryover </t>
  </si>
  <si>
    <t>Crosswalk of 2013 Availability</t>
  </si>
  <si>
    <t>Increase/Decrease</t>
  </si>
  <si>
    <t>Reimb. Pos.</t>
  </si>
  <si>
    <t>Detail of Permanent Positions by Category</t>
  </si>
  <si>
    <t>ATBs</t>
  </si>
  <si>
    <t>Category</t>
  </si>
  <si>
    <t>Clerical and Office Services (300-399)</t>
  </si>
  <si>
    <t>Accounting and Budget (500-599)</t>
  </si>
  <si>
    <t>Attorneys (905)</t>
  </si>
  <si>
    <t>Information &amp; Arts (1000-1099)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</si>
  <si>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</si>
  <si>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</si>
  <si>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</si>
  <si>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</si>
  <si>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</si>
  <si>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</si>
  <si>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</si>
  <si>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</si>
  <si>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</si>
  <si>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</si>
  <si>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</si>
  <si>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</si>
  <si>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</si>
  <si>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</si>
  <si>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</si>
  <si>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</si>
  <si>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</si>
  <si>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</si>
  <si>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</si>
  <si>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</si>
  <si>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</si>
  <si>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</si>
  <si>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</si>
  <si>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</si>
  <si>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</si>
  <si>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</si>
  <si>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Total Obligations</t>
  </si>
  <si>
    <t>Total Direct Requirements</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</si>
  <si>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</si>
  <si>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</si>
  <si>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</si>
  <si>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</si>
  <si>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</si>
  <si>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</si>
  <si>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</si>
  <si>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</si>
  <si>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</si>
  <si>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</si>
  <si>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</si>
  <si>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</si>
  <si>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</si>
  <si>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</si>
  <si>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</si>
  <si>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</si>
  <si>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</si>
  <si>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</si>
  <si>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</si>
  <si>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</si>
  <si>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</si>
  <si>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</si>
  <si>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</si>
  <si>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</si>
  <si>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</si>
  <si>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</si>
  <si>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</si>
  <si>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</si>
  <si>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</si>
  <si>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</si>
  <si>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</si>
  <si>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</si>
  <si>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Total Program Change Requests</t>
  </si>
  <si>
    <t>11.5 Other Personnel Compensation</t>
  </si>
  <si>
    <t>22.0 Transportation of Things</t>
  </si>
  <si>
    <t>Est. FTE</t>
  </si>
  <si>
    <t>Total Direct with Rescission</t>
  </si>
  <si>
    <t>Total Technical Adjustments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</si>
  <si>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</si>
  <si>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</si>
  <si>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</si>
  <si>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</si>
  <si>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</si>
  <si>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</si>
  <si>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</si>
  <si>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</si>
  <si>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</si>
  <si>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</si>
  <si>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</si>
  <si>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</si>
  <si>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</si>
  <si>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</si>
  <si>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</si>
  <si>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</si>
  <si>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</si>
  <si>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</si>
  <si>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r>
      <t xml:space="preserve">2013 Appropriation Enacted w/o Balance Rescission </t>
    </r>
    <r>
      <rPr>
        <b/>
        <vertAlign val="superscript"/>
        <sz val="11"/>
        <color theme="1"/>
        <rFont val="Arial"/>
        <family val="2"/>
      </rPr>
      <t>1</t>
    </r>
  </si>
  <si>
    <t>Footnotes:</t>
  </si>
  <si>
    <t xml:space="preserve">Promote and protect American civil rights by preventing and prosecuting discriminatory practices </t>
  </si>
  <si>
    <t>Supplementals</t>
  </si>
  <si>
    <t>1) The 2013 Enacted appropriation includes the 2 across-the-board rescissions of 1.877% and 0.2%</t>
  </si>
  <si>
    <t xml:space="preserve">  2013 Sequester</t>
  </si>
  <si>
    <t>2014 Balance Rescission</t>
  </si>
  <si>
    <t>2015 Balance Rescission</t>
  </si>
  <si>
    <t>Direct Positions</t>
  </si>
  <si>
    <t>FTE</t>
  </si>
  <si>
    <t>Note: The FTE for FY 2013 is actual and for FY 2014 and FY 2015 is estimated.</t>
  </si>
  <si>
    <t>Location of Description in Narrative</t>
  </si>
  <si>
    <t>2013 Enacted with Rescissions &amp; Sequestration</t>
  </si>
  <si>
    <t>2014 Enacted</t>
  </si>
  <si>
    <t>Total 2014 Enacted (with Balance Rescission)</t>
  </si>
  <si>
    <t>FY 2014 Enacted</t>
  </si>
  <si>
    <t>A: Organizational Chart</t>
  </si>
  <si>
    <t>2012 template</t>
  </si>
  <si>
    <t>FY 2011 CJ Submission</t>
  </si>
  <si>
    <t>2014 - 2015 Total Change</t>
  </si>
  <si>
    <t>Hate Crime Prevention and Response</t>
  </si>
  <si>
    <t>Community Relations Service</t>
  </si>
  <si>
    <t>Conflict Resolution and Violence Reduction</t>
  </si>
  <si>
    <r>
      <t xml:space="preserve">2015 Pay Raise:
</t>
    </r>
    <r>
      <rPr>
        <sz val="9"/>
        <color theme="1"/>
        <rFont val="Arial"/>
        <family val="2"/>
      </rPr>
      <t>This request provides for a proposed 1 percent pay raise to be effective in January of 2015.  The amount request, $45,000, represents the pay amounts for 3/4 of the fiscal year plus appropriate benefits ($32,000 for pay and $13,000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</si>
  <si>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$16,000 represents the pay amounts for 1/4 of the fiscal year plus appropriate benefits ($ 9,500 or pay and $6,500 for benefits).</t>
    </r>
  </si>
  <si>
    <r>
      <rPr>
        <u/>
        <sz val="9"/>
        <color theme="1"/>
        <rFont val="Arial"/>
        <family val="2"/>
      </rPr>
      <t>Employee Compensation Fund:</t>
    </r>
    <r>
      <rPr>
        <sz val="9"/>
        <color theme="1"/>
        <rFont val="Arial"/>
        <family val="2"/>
      </rPr>
      <t xml:space="preserve">
The $3,000 request reflects anticipated changes in payments to the Department of Labor for injury benefits under the Federal Employee Compensation Act.</t>
    </r>
  </si>
  <si>
    <r>
      <t>Health Insurance:</t>
    </r>
    <r>
      <rPr>
        <sz val="9"/>
        <color theme="1"/>
        <rFont val="Arial"/>
        <family val="2"/>
      </rPr>
      <t xml:space="preserve">
Effective January 2015, the component's contribution to Federal employees' health insurance increases by XX percent.  Applied against the 2014 estimate of $10,892 the additional amount required is $20,000.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</si>
  <si>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$11,000 is necessary to meet our increased retirement obligations as a result of this conversion.</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</si>
  <si>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$59,000, represents the funds needed to cover this increase. </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</si>
  <si>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$66,000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</si>
  <si>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$3,000 is required to meet these commitments.</t>
    </r>
  </si>
  <si>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$150,000 is required for this account.</t>
    </r>
  </si>
  <si>
    <t>Page 14</t>
  </si>
  <si>
    <t xml:space="preserve">Increases: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</si>
</sst>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0.0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right style="medium">
        <color indexed="64"/>
      </right>
      <top/>
      <bottom style="medium">
        <color indexed="64"/>
      </bottom>
      <diagonal/>
    </border>
    <border>
      <left style="thin">
        <color auto="1"/>
      </left>
      <right/>
      <top style="dashed">
        <color theme="0" tint="-0.14996795556505021"/>
      </top>
      <bottom style="dashed">
        <color theme="0" tint="-0.14996795556505021"/>
      </bottom>
      <diagonal/>
    </border>
  </borders>
  <cellStyleXfs count="21">
    <xf numFmtId="0" fontId="0" fillId="0" borderId="0"/>
    <xf numFmtId="43" fontId="12"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9" fillId="0" borderId="0"/>
    <xf numFmtId="0" fontId="29"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29" fillId="0" borderId="0"/>
    <xf numFmtId="0" fontId="32" fillId="0" borderId="0"/>
  </cellStyleXfs>
  <cellXfs count="276">
    <xf numFmtId="0" fontId="0" fillId="0" borderId="0" xfId="0"/>
    <xf numFmtId="3" fontId="16" fillId="0" borderId="6" xfId="0" applyNumberFormat="1" applyFont="1" applyBorder="1" applyAlignment="1">
      <alignment horizontal="center" vertical="top" wrapText="1"/>
    </xf>
    <xf numFmtId="3" fontId="16" fillId="0" borderId="7" xfId="0" applyNumberFormat="1" applyFont="1" applyBorder="1" applyAlignment="1">
      <alignment horizontal="center" vertical="top" wrapText="1"/>
    </xf>
    <xf numFmtId="164" fontId="16" fillId="0" borderId="8" xfId="1" applyNumberFormat="1" applyFont="1" applyBorder="1" applyAlignment="1">
      <alignment horizontal="center" vertical="top" wrapText="1"/>
    </xf>
    <xf numFmtId="0" fontId="17" fillId="0" borderId="0" xfId="0" applyFont="1"/>
    <xf numFmtId="0" fontId="16" fillId="0" borderId="0" xfId="0" applyFont="1"/>
    <xf numFmtId="0" fontId="14" fillId="0" borderId="0" xfId="0" applyFont="1" applyAlignment="1"/>
    <xf numFmtId="0" fontId="15" fillId="0" borderId="0" xfId="0" applyFont="1" applyAlignment="1"/>
    <xf numFmtId="0" fontId="13" fillId="0" borderId="0" xfId="0" applyFont="1" applyAlignment="1"/>
    <xf numFmtId="0" fontId="11" fillId="0" borderId="0" xfId="0" applyFont="1"/>
    <xf numFmtId="0" fontId="11" fillId="0" borderId="0" xfId="0" applyFont="1" applyAlignment="1"/>
    <xf numFmtId="0" fontId="11" fillId="0" borderId="1" xfId="0" applyFont="1" applyBorder="1" applyAlignment="1">
      <alignment horizontal="center" vertical="top" wrapText="1"/>
    </xf>
    <xf numFmtId="0" fontId="11" fillId="0" borderId="13" xfId="0" applyFont="1" applyBorder="1" applyAlignment="1">
      <alignment horizontal="center" vertical="top" wrapText="1"/>
    </xf>
    <xf numFmtId="0" fontId="16" fillId="0" borderId="15" xfId="0" applyFont="1" applyBorder="1" applyAlignment="1">
      <alignment horizontal="right"/>
    </xf>
    <xf numFmtId="0" fontId="11" fillId="0" borderId="17" xfId="0" applyFont="1" applyBorder="1"/>
    <xf numFmtId="0" fontId="11" fillId="0" borderId="18" xfId="0" applyFont="1" applyBorder="1"/>
    <xf numFmtId="0" fontId="11" fillId="0" borderId="19" xfId="0" applyFont="1" applyBorder="1" applyAlignment="1">
      <alignment horizontal="left" indent="3"/>
    </xf>
    <xf numFmtId="0" fontId="11" fillId="0" borderId="6" xfId="0" applyFont="1" applyBorder="1" applyAlignment="1">
      <alignment horizontal="left" indent="3"/>
    </xf>
    <xf numFmtId="0" fontId="19" fillId="0" borderId="0" xfId="0" applyFont="1" applyAlignment="1"/>
    <xf numFmtId="0" fontId="10" fillId="0" borderId="1" xfId="0" applyFont="1" applyBorder="1" applyAlignment="1">
      <alignment horizontal="center" vertical="top" wrapText="1"/>
    </xf>
    <xf numFmtId="0" fontId="10" fillId="0" borderId="0" xfId="0" applyFont="1"/>
    <xf numFmtId="0" fontId="16" fillId="0" borderId="6" xfId="0" applyFont="1" applyBorder="1" applyAlignment="1">
      <alignment horizontal="right"/>
    </xf>
    <xf numFmtId="0" fontId="16" fillId="0" borderId="28" xfId="0" applyFont="1" applyBorder="1" applyAlignment="1">
      <alignment horizontal="right"/>
    </xf>
    <xf numFmtId="0" fontId="10" fillId="0" borderId="0" xfId="0" applyFont="1" applyAlignment="1">
      <alignment vertical="top" wrapText="1"/>
    </xf>
    <xf numFmtId="0" fontId="10" fillId="0" borderId="13" xfId="0" applyFont="1" applyBorder="1" applyAlignment="1">
      <alignment horizontal="center" vertical="top" wrapText="1"/>
    </xf>
    <xf numFmtId="3" fontId="11" fillId="0" borderId="20" xfId="0" applyNumberFormat="1" applyFont="1" applyBorder="1"/>
    <xf numFmtId="3" fontId="10" fillId="0" borderId="20" xfId="0" applyNumberFormat="1" applyFont="1" applyBorder="1"/>
    <xf numFmtId="3" fontId="10" fillId="0" borderId="21" xfId="0" applyNumberFormat="1" applyFont="1" applyBorder="1"/>
    <xf numFmtId="3" fontId="16" fillId="0" borderId="35" xfId="0" applyNumberFormat="1" applyFont="1" applyBorder="1"/>
    <xf numFmtId="3" fontId="16" fillId="0" borderId="36" xfId="0" applyNumberFormat="1" applyFont="1" applyBorder="1"/>
    <xf numFmtId="0" fontId="16" fillId="0" borderId="41" xfId="0" applyFont="1" applyBorder="1" applyAlignment="1">
      <alignment vertical="top"/>
    </xf>
    <xf numFmtId="0" fontId="11" fillId="0" borderId="42" xfId="0" applyFont="1" applyBorder="1" applyAlignment="1">
      <alignment vertical="top"/>
    </xf>
    <xf numFmtId="0" fontId="11" fillId="0" borderId="43" xfId="0" applyFont="1" applyBorder="1"/>
    <xf numFmtId="0" fontId="11" fillId="0" borderId="44" xfId="0" applyFont="1" applyBorder="1"/>
    <xf numFmtId="0" fontId="16" fillId="0" borderId="28" xfId="0" applyFont="1" applyBorder="1" applyAlignment="1">
      <alignment horizontal="center"/>
    </xf>
    <xf numFmtId="3" fontId="16" fillId="0" borderId="7" xfId="0" applyNumberFormat="1" applyFont="1" applyBorder="1"/>
    <xf numFmtId="0" fontId="13" fillId="0" borderId="0" xfId="0" applyFont="1" applyBorder="1" applyAlignment="1"/>
    <xf numFmtId="0" fontId="16" fillId="0" borderId="26" xfId="0" applyFont="1" applyBorder="1" applyAlignment="1">
      <alignment vertical="top" wrapText="1"/>
    </xf>
    <xf numFmtId="0" fontId="16" fillId="0" borderId="34" xfId="0" applyFont="1" applyBorder="1" applyAlignment="1">
      <alignment horizontal="right" vertical="top"/>
    </xf>
    <xf numFmtId="0" fontId="13" fillId="0" borderId="0" xfId="0" applyFont="1" applyAlignment="1">
      <alignment horizontal="center"/>
    </xf>
    <xf numFmtId="0" fontId="21" fillId="0" borderId="31" xfId="0" applyFont="1" applyBorder="1" applyAlignment="1">
      <alignment vertical="center" wrapText="1"/>
    </xf>
    <xf numFmtId="0" fontId="24" fillId="0" borderId="0" xfId="0" applyFont="1" applyAlignment="1"/>
    <xf numFmtId="0" fontId="22" fillId="0" borderId="0" xfId="0" applyFont="1"/>
    <xf numFmtId="0" fontId="21" fillId="0" borderId="46" xfId="0" applyFont="1" applyBorder="1" applyAlignment="1">
      <alignment vertical="top"/>
    </xf>
    <xf numFmtId="0" fontId="22" fillId="0" borderId="42" xfId="0" applyFont="1" applyBorder="1" applyAlignment="1">
      <alignment vertical="top"/>
    </xf>
    <xf numFmtId="0" fontId="22" fillId="0" borderId="43" xfId="0" applyFont="1" applyBorder="1"/>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7" xfId="0" applyFont="1" applyBorder="1"/>
    <xf numFmtId="3" fontId="21" fillId="0" borderId="35" xfId="0" applyNumberFormat="1" applyFont="1" applyBorder="1"/>
    <xf numFmtId="3" fontId="22" fillId="0" borderId="17" xfId="0" applyNumberFormat="1" applyFont="1" applyBorder="1"/>
    <xf numFmtId="0" fontId="22" fillId="0" borderId="41" xfId="0" applyFont="1" applyBorder="1" applyAlignment="1">
      <alignment vertical="top"/>
    </xf>
    <xf numFmtId="3" fontId="21" fillId="0" borderId="20" xfId="0" applyNumberFormat="1" applyFont="1" applyBorder="1"/>
    <xf numFmtId="3" fontId="21" fillId="0" borderId="49" xfId="0" applyNumberFormat="1" applyFont="1" applyBorder="1"/>
    <xf numFmtId="0" fontId="22" fillId="0" borderId="46" xfId="0" applyFont="1" applyBorder="1" applyAlignment="1">
      <alignment vertical="top"/>
    </xf>
    <xf numFmtId="0" fontId="22" fillId="0" borderId="45" xfId="0" applyFont="1" applyBorder="1" applyAlignment="1">
      <alignment vertical="top"/>
    </xf>
    <xf numFmtId="3" fontId="21" fillId="0" borderId="53" xfId="0" applyNumberFormat="1" applyFont="1" applyBorder="1"/>
    <xf numFmtId="0" fontId="21" fillId="0" borderId="3"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6" xfId="0" applyNumberFormat="1" applyFont="1" applyBorder="1"/>
    <xf numFmtId="3" fontId="22" fillId="0" borderId="18" xfId="0" applyNumberFormat="1" applyFont="1" applyBorder="1"/>
    <xf numFmtId="3" fontId="21" fillId="0" borderId="54" xfId="0" applyNumberFormat="1" applyFont="1" applyBorder="1"/>
    <xf numFmtId="3" fontId="21" fillId="0" borderId="55" xfId="0" applyNumberFormat="1" applyFont="1" applyBorder="1"/>
    <xf numFmtId="0" fontId="13" fillId="0" borderId="31" xfId="0" applyFont="1" applyBorder="1" applyAlignment="1"/>
    <xf numFmtId="0" fontId="17" fillId="0" borderId="0" xfId="0" applyFont="1" applyAlignment="1"/>
    <xf numFmtId="0" fontId="9" fillId="0" borderId="1" xfId="0" applyFont="1" applyBorder="1" applyAlignment="1">
      <alignment horizontal="center" vertical="top" wrapText="1"/>
    </xf>
    <xf numFmtId="0" fontId="9" fillId="0" borderId="13" xfId="0" applyFont="1" applyBorder="1" applyAlignment="1">
      <alignment horizontal="center" vertical="top" wrapText="1"/>
    </xf>
    <xf numFmtId="0" fontId="11" fillId="0" borderId="42" xfId="0" applyFont="1" applyBorder="1"/>
    <xf numFmtId="0" fontId="11" fillId="0" borderId="46" xfId="0" applyFont="1" applyBorder="1" applyAlignment="1">
      <alignment horizontal="left" indent="1"/>
    </xf>
    <xf numFmtId="0" fontId="11" fillId="0" borderId="42" xfId="0" applyFont="1" applyBorder="1" applyAlignment="1">
      <alignment horizontal="left" indent="1"/>
    </xf>
    <xf numFmtId="0" fontId="16" fillId="0" borderId="9" xfId="0" applyFont="1" applyBorder="1" applyAlignment="1">
      <alignment horizontal="center"/>
    </xf>
    <xf numFmtId="0" fontId="16" fillId="0" borderId="19" xfId="0" applyFont="1" applyBorder="1"/>
    <xf numFmtId="0" fontId="16" fillId="0" borderId="19" xfId="0" applyFont="1" applyBorder="1" applyAlignment="1">
      <alignment horizontal="center"/>
    </xf>
    <xf numFmtId="0" fontId="16" fillId="0" borderId="60" xfId="0" applyFont="1" applyBorder="1" applyAlignment="1">
      <alignment horizontal="center"/>
    </xf>
    <xf numFmtId="0" fontId="16" fillId="0" borderId="0" xfId="0" applyFont="1" applyBorder="1"/>
    <xf numFmtId="0" fontId="16" fillId="0" borderId="0" xfId="0" applyFont="1" applyBorder="1" applyAlignment="1">
      <alignment horizontal="right" indent="1"/>
    </xf>
    <xf numFmtId="0" fontId="11" fillId="0" borderId="0" xfId="0" applyFont="1" applyBorder="1"/>
    <xf numFmtId="0" fontId="9" fillId="0" borderId="17" xfId="0" applyFont="1" applyBorder="1" applyAlignment="1">
      <alignment horizontal="left" indent="1"/>
    </xf>
    <xf numFmtId="0" fontId="9" fillId="0" borderId="49" xfId="0" applyFont="1" applyBorder="1" applyAlignment="1">
      <alignment horizontal="left" indent="1"/>
    </xf>
    <xf numFmtId="0" fontId="9" fillId="0" borderId="35" xfId="0" applyFont="1" applyBorder="1" applyAlignment="1">
      <alignment horizontal="left" indent="1"/>
    </xf>
    <xf numFmtId="0" fontId="9" fillId="0" borderId="49" xfId="0" applyFont="1" applyBorder="1" applyAlignment="1">
      <alignment horizontal="left" indent="3"/>
    </xf>
    <xf numFmtId="0" fontId="9" fillId="0" borderId="14" xfId="0" applyFont="1" applyBorder="1" applyAlignment="1">
      <alignment horizontal="left" indent="1"/>
    </xf>
    <xf numFmtId="0" fontId="16" fillId="0" borderId="1" xfId="0" applyFont="1" applyBorder="1" applyAlignment="1">
      <alignment horizontal="right" indent="1"/>
    </xf>
    <xf numFmtId="0" fontId="16" fillId="0" borderId="65" xfId="0" applyFont="1" applyBorder="1"/>
    <xf numFmtId="3" fontId="16" fillId="0" borderId="19" xfId="0" applyNumberFormat="1" applyFont="1" applyBorder="1"/>
    <xf numFmtId="3" fontId="16" fillId="0" borderId="20" xfId="0" applyNumberFormat="1" applyFont="1" applyBorder="1"/>
    <xf numFmtId="0" fontId="16" fillId="0" borderId="66" xfId="0" applyFont="1" applyBorder="1" applyAlignment="1">
      <alignment horizontal="left" indent="1"/>
    </xf>
    <xf numFmtId="3" fontId="16" fillId="0" borderId="21" xfId="0" applyNumberFormat="1" applyFont="1" applyBorder="1"/>
    <xf numFmtId="0" fontId="16" fillId="0" borderId="66" xfId="0" applyFont="1" applyBorder="1"/>
    <xf numFmtId="0" fontId="16" fillId="0" borderId="66" xfId="0" applyFont="1" applyBorder="1" applyAlignment="1">
      <alignment horizontal="left" indent="3"/>
    </xf>
    <xf numFmtId="0" fontId="16" fillId="0" borderId="64" xfId="0" applyFont="1" applyBorder="1" applyAlignment="1">
      <alignment horizontal="left"/>
    </xf>
    <xf numFmtId="3" fontId="16" fillId="0" borderId="42" xfId="0" applyNumberFormat="1" applyFont="1" applyBorder="1"/>
    <xf numFmtId="3" fontId="16" fillId="0" borderId="67" xfId="0" applyNumberFormat="1" applyFont="1" applyBorder="1"/>
    <xf numFmtId="0" fontId="16" fillId="0" borderId="66" xfId="0" applyFont="1" applyBorder="1" applyAlignment="1">
      <alignment horizontal="left"/>
    </xf>
    <xf numFmtId="0" fontId="16" fillId="0" borderId="65" xfId="0" applyFont="1" applyBorder="1" applyAlignment="1">
      <alignment horizontal="left" indent="1"/>
    </xf>
    <xf numFmtId="0" fontId="16" fillId="0" borderId="68" xfId="0" applyFont="1" applyBorder="1"/>
    <xf numFmtId="3" fontId="16" fillId="0" borderId="69" xfId="0" applyNumberFormat="1" applyFont="1" applyBorder="1"/>
    <xf numFmtId="3" fontId="16" fillId="0" borderId="61" xfId="0" applyNumberFormat="1" applyFont="1" applyBorder="1"/>
    <xf numFmtId="3" fontId="16" fillId="0" borderId="70" xfId="0" applyNumberFormat="1" applyFont="1" applyBorder="1"/>
    <xf numFmtId="0" fontId="11" fillId="0" borderId="62" xfId="0" applyFont="1" applyBorder="1" applyAlignment="1">
      <alignment horizontal="left" indent="3"/>
    </xf>
    <xf numFmtId="0" fontId="8" fillId="0" borderId="16" xfId="0" applyFont="1" applyBorder="1" applyAlignment="1">
      <alignment horizontal="left" indent="2"/>
    </xf>
    <xf numFmtId="3" fontId="16" fillId="0" borderId="29" xfId="0" applyNumberFormat="1" applyFont="1" applyBorder="1"/>
    <xf numFmtId="3" fontId="16" fillId="0" borderId="14" xfId="0" applyNumberFormat="1" applyFont="1" applyBorder="1"/>
    <xf numFmtId="3" fontId="16" fillId="0" borderId="71" xfId="0" applyNumberFormat="1" applyFont="1" applyBorder="1"/>
    <xf numFmtId="0" fontId="16" fillId="0" borderId="23" xfId="0" applyFont="1" applyBorder="1" applyAlignment="1">
      <alignment horizontal="left"/>
    </xf>
    <xf numFmtId="0" fontId="8" fillId="0" borderId="1" xfId="0" applyFont="1" applyBorder="1" applyAlignment="1">
      <alignment horizontal="center" vertical="top" wrapText="1"/>
    </xf>
    <xf numFmtId="0" fontId="8" fillId="0" borderId="62" xfId="0" applyFont="1" applyBorder="1" applyAlignment="1">
      <alignment horizontal="left" indent="3"/>
    </xf>
    <xf numFmtId="0" fontId="8" fillId="0" borderId="19" xfId="0" applyFont="1" applyBorder="1" applyAlignment="1">
      <alignment horizontal="left" indent="3"/>
    </xf>
    <xf numFmtId="0" fontId="8" fillId="0" borderId="6" xfId="0" applyFont="1" applyBorder="1" applyAlignment="1">
      <alignment horizontal="left" indent="3"/>
    </xf>
    <xf numFmtId="0" fontId="7" fillId="0" borderId="1" xfId="0" applyFont="1" applyBorder="1" applyAlignment="1">
      <alignment horizontal="center" vertical="top" wrapText="1"/>
    </xf>
    <xf numFmtId="0" fontId="7" fillId="0" borderId="19" xfId="0" applyFont="1" applyBorder="1" applyAlignment="1">
      <alignment horizontal="left" indent="3"/>
    </xf>
    <xf numFmtId="0" fontId="7" fillId="0" borderId="6" xfId="0" applyFont="1" applyBorder="1" applyAlignment="1">
      <alignment horizontal="left" indent="3"/>
    </xf>
    <xf numFmtId="0" fontId="16" fillId="0" borderId="4" xfId="0" applyFont="1" applyBorder="1" applyAlignment="1">
      <alignment horizontal="center" vertical="center" wrapText="1"/>
    </xf>
    <xf numFmtId="0" fontId="6" fillId="0" borderId="33" xfId="0" applyFont="1" applyBorder="1" applyAlignment="1">
      <alignment horizontal="left" indent="2"/>
    </xf>
    <xf numFmtId="0" fontId="7" fillId="0" borderId="73" xfId="0" applyFont="1" applyBorder="1" applyAlignment="1">
      <alignment horizontal="left" indent="1"/>
    </xf>
    <xf numFmtId="0" fontId="7" fillId="0" borderId="10" xfId="0" applyFont="1" applyBorder="1" applyAlignment="1">
      <alignment horizontal="left" indent="1"/>
    </xf>
    <xf numFmtId="3" fontId="16" fillId="0" borderId="46" xfId="0" applyNumberFormat="1" applyFont="1" applyBorder="1"/>
    <xf numFmtId="3" fontId="16" fillId="0" borderId="49" xfId="0" applyNumberFormat="1" applyFont="1" applyBorder="1"/>
    <xf numFmtId="3" fontId="16" fillId="0" borderId="74" xfId="0" applyNumberFormat="1" applyFont="1" applyBorder="1"/>
    <xf numFmtId="3" fontId="16" fillId="0" borderId="43" xfId="0" applyNumberFormat="1" applyFont="1" applyBorder="1"/>
    <xf numFmtId="3" fontId="16" fillId="0" borderId="62" xfId="0" applyNumberFormat="1" applyFont="1" applyBorder="1"/>
    <xf numFmtId="3" fontId="16" fillId="0" borderId="54" xfId="0" applyNumberFormat="1" applyFont="1" applyBorder="1"/>
    <xf numFmtId="3" fontId="16" fillId="0" borderId="33" xfId="0" applyNumberFormat="1" applyFont="1" applyBorder="1"/>
    <xf numFmtId="3" fontId="16" fillId="0" borderId="75" xfId="0" applyNumberFormat="1" applyFont="1" applyBorder="1"/>
    <xf numFmtId="3" fontId="27" fillId="0" borderId="19" xfId="0" applyNumberFormat="1" applyFont="1" applyBorder="1"/>
    <xf numFmtId="3" fontId="27" fillId="0" borderId="20" xfId="0" applyNumberFormat="1" applyFont="1" applyBorder="1"/>
    <xf numFmtId="3" fontId="27" fillId="0" borderId="21" xfId="0" applyNumberFormat="1" applyFont="1" applyBorder="1"/>
    <xf numFmtId="0" fontId="5" fillId="0" borderId="1" xfId="0" applyFont="1" applyBorder="1" applyAlignment="1">
      <alignment horizontal="center" vertical="top" wrapText="1"/>
    </xf>
    <xf numFmtId="3" fontId="11" fillId="0" borderId="17" xfId="0" applyNumberFormat="1" applyFont="1" applyBorder="1"/>
    <xf numFmtId="3" fontId="11" fillId="0" borderId="18" xfId="0" applyNumberFormat="1" applyFont="1" applyBorder="1"/>
    <xf numFmtId="3" fontId="11" fillId="0" borderId="21" xfId="0" applyNumberFormat="1" applyFont="1" applyBorder="1"/>
    <xf numFmtId="3" fontId="16" fillId="0" borderId="1" xfId="0" applyNumberFormat="1" applyFont="1" applyBorder="1"/>
    <xf numFmtId="3" fontId="16" fillId="0" borderId="13" xfId="0" applyNumberFormat="1" applyFont="1" applyBorder="1"/>
    <xf numFmtId="3" fontId="16" fillId="0" borderId="17" xfId="0" applyNumberFormat="1" applyFont="1" applyBorder="1"/>
    <xf numFmtId="3" fontId="8" fillId="0" borderId="17" xfId="0" applyNumberFormat="1" applyFont="1" applyBorder="1"/>
    <xf numFmtId="3" fontId="8" fillId="0" borderId="18" xfId="0" applyNumberFormat="1" applyFont="1" applyBorder="1"/>
    <xf numFmtId="3" fontId="8" fillId="0" borderId="35" xfId="0" applyNumberFormat="1" applyFont="1" applyBorder="1"/>
    <xf numFmtId="3" fontId="8" fillId="0" borderId="36" xfId="0" applyNumberFormat="1" applyFont="1" applyBorder="1"/>
    <xf numFmtId="3" fontId="11" fillId="0" borderId="49" xfId="0" applyNumberFormat="1" applyFont="1" applyBorder="1"/>
    <xf numFmtId="3" fontId="11" fillId="0" borderId="54" xfId="0" applyNumberFormat="1" applyFont="1" applyBorder="1"/>
    <xf numFmtId="3" fontId="11" fillId="0" borderId="7" xfId="0" applyNumberFormat="1" applyFont="1" applyBorder="1"/>
    <xf numFmtId="3" fontId="11" fillId="0" borderId="8" xfId="0" applyNumberFormat="1" applyFont="1" applyBorder="1"/>
    <xf numFmtId="3" fontId="11" fillId="0" borderId="35" xfId="0" applyNumberFormat="1" applyFont="1" applyBorder="1"/>
    <xf numFmtId="3" fontId="11" fillId="0" borderId="36" xfId="0" applyNumberFormat="1" applyFont="1" applyBorder="1"/>
    <xf numFmtId="3" fontId="10" fillId="0" borderId="17" xfId="0" applyNumberFormat="1" applyFont="1" applyBorder="1"/>
    <xf numFmtId="3" fontId="10" fillId="0" borderId="35" xfId="0" applyNumberFormat="1" applyFont="1" applyBorder="1"/>
    <xf numFmtId="3" fontId="16" fillId="0" borderId="8" xfId="0" applyNumberFormat="1" applyFont="1" applyBorder="1"/>
    <xf numFmtId="3" fontId="10" fillId="0" borderId="49" xfId="0" applyNumberFormat="1" applyFont="1" applyBorder="1"/>
    <xf numFmtId="3" fontId="10" fillId="0" borderId="14" xfId="0" applyNumberFormat="1" applyFont="1" applyBorder="1"/>
    <xf numFmtId="3" fontId="16" fillId="0" borderId="53" xfId="0" applyNumberFormat="1" applyFont="1" applyBorder="1"/>
    <xf numFmtId="3" fontId="16" fillId="0" borderId="55" xfId="0" applyNumberFormat="1" applyFont="1" applyBorder="1"/>
    <xf numFmtId="3" fontId="16" fillId="0" borderId="50" xfId="0" applyNumberFormat="1" applyFont="1" applyBorder="1"/>
    <xf numFmtId="3" fontId="16" fillId="0" borderId="22" xfId="0" applyNumberFormat="1" applyFont="1" applyBorder="1"/>
    <xf numFmtId="0" fontId="4" fillId="0" borderId="19" xfId="0" applyFont="1" applyBorder="1" applyAlignment="1">
      <alignment horizontal="left" indent="2"/>
    </xf>
    <xf numFmtId="0" fontId="4" fillId="0" borderId="0" xfId="0" applyFont="1"/>
    <xf numFmtId="0" fontId="22" fillId="0" borderId="29" xfId="0" applyFont="1" applyBorder="1" applyAlignment="1">
      <alignment vertical="top"/>
    </xf>
    <xf numFmtId="3" fontId="22" fillId="0" borderId="49" xfId="0" applyNumberFormat="1" applyFont="1" applyBorder="1"/>
    <xf numFmtId="3" fontId="22" fillId="0" borderId="54" xfId="0" applyNumberFormat="1" applyFont="1" applyBorder="1"/>
    <xf numFmtId="3" fontId="4" fillId="0" borderId="0" xfId="0" applyNumberFormat="1" applyFont="1"/>
    <xf numFmtId="164" fontId="4" fillId="0" borderId="0" xfId="1" applyNumberFormat="1" applyFont="1"/>
    <xf numFmtId="0" fontId="4" fillId="0" borderId="66" xfId="0" applyFont="1" applyBorder="1" applyAlignment="1">
      <alignment horizontal="left" indent="1"/>
    </xf>
    <xf numFmtId="3" fontId="4" fillId="0" borderId="75" xfId="0" applyNumberFormat="1" applyFont="1" applyBorder="1"/>
    <xf numFmtId="3" fontId="4" fillId="0" borderId="21" xfId="0" applyNumberFormat="1" applyFont="1" applyBorder="1"/>
    <xf numFmtId="3" fontId="4" fillId="0" borderId="76" xfId="0" applyNumberFormat="1" applyFont="1" applyBorder="1"/>
    <xf numFmtId="0" fontId="4" fillId="0" borderId="66" xfId="0" applyFont="1" applyBorder="1" applyAlignment="1">
      <alignment horizontal="left" indent="6"/>
    </xf>
    <xf numFmtId="3" fontId="4" fillId="0" borderId="19" xfId="0" applyNumberFormat="1" applyFont="1" applyBorder="1"/>
    <xf numFmtId="3" fontId="4" fillId="0" borderId="20" xfId="0" applyNumberFormat="1" applyFont="1" applyBorder="1"/>
    <xf numFmtId="0" fontId="4" fillId="0" borderId="66" xfId="0" applyFont="1" applyBorder="1" applyAlignment="1">
      <alignment horizontal="left" indent="3"/>
    </xf>
    <xf numFmtId="0" fontId="4" fillId="0" borderId="66" xfId="0" applyFont="1" applyBorder="1" applyAlignment="1">
      <alignment horizontal="left" indent="4"/>
    </xf>
    <xf numFmtId="3" fontId="4" fillId="0" borderId="42" xfId="0" applyNumberFormat="1" applyFont="1" applyBorder="1"/>
    <xf numFmtId="3" fontId="4" fillId="0" borderId="67" xfId="0" applyNumberFormat="1" applyFont="1" applyBorder="1"/>
    <xf numFmtId="0" fontId="4" fillId="0" borderId="24" xfId="0" applyFont="1" applyBorder="1" applyAlignment="1">
      <alignment horizontal="left"/>
    </xf>
    <xf numFmtId="0" fontId="30" fillId="0" borderId="0" xfId="0" applyFont="1" applyAlignment="1">
      <alignment vertical="center"/>
    </xf>
    <xf numFmtId="0" fontId="2" fillId="0" borderId="0" xfId="0" applyFont="1"/>
    <xf numFmtId="0" fontId="1" fillId="0" borderId="0" xfId="0" applyFont="1" applyAlignment="1"/>
    <xf numFmtId="0" fontId="4" fillId="0" borderId="0" xfId="0" applyFont="1" applyAlignment="1"/>
    <xf numFmtId="0" fontId="4" fillId="0" borderId="65" xfId="0" applyFont="1" applyBorder="1"/>
    <xf numFmtId="3" fontId="16" fillId="0" borderId="80" xfId="0" applyNumberFormat="1" applyFont="1" applyBorder="1"/>
    <xf numFmtId="3" fontId="16" fillId="0" borderId="16" xfId="0" applyNumberFormat="1" applyFont="1" applyBorder="1"/>
    <xf numFmtId="0" fontId="11" fillId="0" borderId="0" xfId="0" applyFont="1" applyAlignment="1">
      <alignment wrapText="1"/>
    </xf>
    <xf numFmtId="3" fontId="11" fillId="0" borderId="0" xfId="0" applyNumberFormat="1" applyFont="1" applyBorder="1"/>
    <xf numFmtId="0" fontId="18" fillId="0" borderId="0" xfId="0" applyFont="1" applyBorder="1" applyAlignment="1">
      <alignment horizontal="left" indent="3"/>
    </xf>
    <xf numFmtId="0" fontId="4" fillId="0" borderId="27" xfId="0" applyFont="1" applyBorder="1" applyAlignment="1">
      <alignment vertical="top" wrapText="1"/>
    </xf>
    <xf numFmtId="0" fontId="33" fillId="0" borderId="0" xfId="20" applyFont="1"/>
    <xf numFmtId="0" fontId="32" fillId="0" borderId="0" xfId="20"/>
    <xf numFmtId="0" fontId="34" fillId="0" borderId="0" xfId="20" applyFont="1"/>
    <xf numFmtId="0" fontId="31" fillId="0" borderId="0" xfId="20" applyFont="1"/>
    <xf numFmtId="0" fontId="29" fillId="3" borderId="0" xfId="20" applyFont="1" applyFill="1" applyAlignment="1"/>
    <xf numFmtId="0" fontId="29" fillId="3" borderId="0" xfId="20" applyFont="1" applyFill="1" applyBorder="1" applyAlignment="1">
      <alignment vertical="top" wrapText="1"/>
    </xf>
    <xf numFmtId="0" fontId="38" fillId="2" borderId="0" xfId="20" applyFont="1" applyFill="1" applyProtection="1">
      <protection hidden="1"/>
    </xf>
    <xf numFmtId="0" fontId="4" fillId="0" borderId="16" xfId="0" applyFont="1" applyBorder="1" applyAlignment="1">
      <alignment horizontal="left" wrapText="1" indent="3"/>
    </xf>
    <xf numFmtId="0" fontId="4" fillId="0" borderId="26" xfId="0" applyFont="1" applyBorder="1" applyAlignment="1">
      <alignment horizontal="center"/>
    </xf>
    <xf numFmtId="165" fontId="22" fillId="0" borderId="0" xfId="0" applyNumberFormat="1" applyFont="1"/>
    <xf numFmtId="3" fontId="4" fillId="0" borderId="49" xfId="0" applyNumberFormat="1" applyFont="1" applyBorder="1"/>
    <xf numFmtId="0" fontId="16" fillId="0" borderId="4" xfId="0" applyFont="1" applyBorder="1" applyAlignment="1">
      <alignment horizontal="center" vertical="center" wrapText="1"/>
    </xf>
    <xf numFmtId="0" fontId="17" fillId="0" borderId="0" xfId="0" applyFont="1" applyBorder="1" applyAlignment="1"/>
    <xf numFmtId="0" fontId="10" fillId="0" borderId="0" xfId="0" applyFont="1" applyAlignment="1"/>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16" xfId="0" applyFont="1" applyBorder="1" applyAlignment="1">
      <alignment horizontal="left" indent="2"/>
    </xf>
    <xf numFmtId="3" fontId="4" fillId="0" borderId="17" xfId="0" applyNumberFormat="1" applyFont="1" applyBorder="1"/>
    <xf numFmtId="3" fontId="4" fillId="0" borderId="18" xfId="0" applyNumberFormat="1" applyFont="1" applyBorder="1"/>
    <xf numFmtId="3" fontId="4" fillId="0" borderId="81" xfId="0" applyNumberFormat="1" applyFont="1" applyBorder="1"/>
    <xf numFmtId="3" fontId="4" fillId="0" borderId="82" xfId="0" applyNumberFormat="1" applyFont="1" applyBorder="1"/>
    <xf numFmtId="3" fontId="4" fillId="0" borderId="83" xfId="0" applyNumberFormat="1" applyFont="1" applyBorder="1"/>
    <xf numFmtId="3" fontId="11" fillId="0" borderId="84" xfId="0" applyNumberFormat="1" applyFont="1" applyBorder="1"/>
    <xf numFmtId="3" fontId="11" fillId="0" borderId="27" xfId="0" applyNumberFormat="1" applyFont="1" applyBorder="1"/>
    <xf numFmtId="3" fontId="11" fillId="0" borderId="22" xfId="0" applyNumberFormat="1" applyFont="1" applyBorder="1"/>
    <xf numFmtId="3" fontId="11" fillId="0" borderId="82" xfId="0" applyNumberFormat="1" applyFont="1" applyBorder="1"/>
    <xf numFmtId="3" fontId="11" fillId="0" borderId="2" xfId="0" applyNumberFormat="1" applyFont="1" applyBorder="1"/>
    <xf numFmtId="0" fontId="35" fillId="0" borderId="0" xfId="20" applyFont="1" applyBorder="1" applyAlignment="1"/>
    <xf numFmtId="0" fontId="29" fillId="0" borderId="0" xfId="20" applyFont="1" applyBorder="1" applyAlignment="1"/>
    <xf numFmtId="0" fontId="36" fillId="3" borderId="0" xfId="20" applyFont="1" applyFill="1" applyBorder="1" applyAlignment="1">
      <alignment horizontal="center" vertical="top"/>
    </xf>
    <xf numFmtId="0" fontId="37" fillId="4" borderId="0" xfId="20" applyFont="1" applyFill="1" applyBorder="1" applyAlignment="1">
      <alignment vertical="top" wrapText="1"/>
    </xf>
    <xf numFmtId="0" fontId="4" fillId="0" borderId="0" xfId="0" applyFont="1" applyAlignment="1">
      <alignment horizontal="left" vertical="top"/>
    </xf>
    <xf numFmtId="0" fontId="26" fillId="0" borderId="0" xfId="0" applyFont="1" applyAlignment="1">
      <alignment horizontal="left" vertical="top"/>
    </xf>
    <xf numFmtId="0" fontId="14" fillId="0" borderId="0" xfId="0" applyFont="1" applyAlignment="1">
      <alignment horizontal="center"/>
    </xf>
    <xf numFmtId="0" fontId="15"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3" fillId="0" borderId="0" xfId="0" applyFont="1" applyAlignment="1">
      <alignment horizont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1" fillId="0" borderId="0" xfId="0" applyFont="1" applyAlignment="1">
      <alignment horizont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3" fillId="0" borderId="0" xfId="0" applyFont="1" applyBorder="1" applyAlignment="1">
      <alignment horizontal="center"/>
    </xf>
    <xf numFmtId="0" fontId="16" fillId="0" borderId="30"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77" xfId="0" applyFont="1" applyBorder="1" applyAlignment="1">
      <alignment horizontal="center" vertical="center" wrapText="1"/>
    </xf>
    <xf numFmtId="0" fontId="10" fillId="0" borderId="0" xfId="0" applyFont="1" applyAlignment="1">
      <alignment horizontal="center"/>
    </xf>
    <xf numFmtId="0" fontId="16" fillId="0" borderId="40" xfId="0" applyFont="1" applyBorder="1" applyAlignment="1">
      <alignment horizontal="center" vertical="center" wrapText="1"/>
    </xf>
    <xf numFmtId="0" fontId="16" fillId="0" borderId="2" xfId="0" applyFont="1" applyBorder="1" applyAlignment="1">
      <alignment horizontal="center" vertical="center" wrapText="1"/>
    </xf>
    <xf numFmtId="0" fontId="18" fillId="0" borderId="0" xfId="0" applyFont="1" applyAlignment="1">
      <alignment horizontal="left" vertical="top"/>
    </xf>
    <xf numFmtId="0" fontId="16" fillId="0" borderId="12" xfId="0" applyFont="1" applyBorder="1" applyAlignment="1">
      <alignment horizontal="center" vertical="center" wrapText="1"/>
    </xf>
    <xf numFmtId="0" fontId="16" fillId="0" borderId="10" xfId="0" applyFont="1" applyBorder="1" applyAlignment="1">
      <alignment horizontal="center" vertical="center" wrapText="1"/>
    </xf>
    <xf numFmtId="0" fontId="11" fillId="0" borderId="31" xfId="0" applyFont="1" applyBorder="1" applyAlignment="1">
      <alignment horizontal="center"/>
    </xf>
    <xf numFmtId="0" fontId="22" fillId="0" borderId="38" xfId="0" applyFont="1" applyBorder="1" applyAlignment="1">
      <alignment horizontal="left" vertical="top" wrapText="1"/>
    </xf>
    <xf numFmtId="0" fontId="22" fillId="0" borderId="27" xfId="0" applyFont="1" applyBorder="1" applyAlignment="1">
      <alignment horizontal="left" vertical="top" wrapText="1"/>
    </xf>
    <xf numFmtId="0" fontId="21" fillId="0" borderId="52" xfId="0" applyFont="1" applyBorder="1" applyAlignment="1">
      <alignment horizontal="center" vertical="top"/>
    </xf>
    <xf numFmtId="0" fontId="21" fillId="0" borderId="28" xfId="0" applyFont="1" applyBorder="1" applyAlignment="1">
      <alignment horizontal="center" vertical="top"/>
    </xf>
    <xf numFmtId="0" fontId="25" fillId="0" borderId="38" xfId="0" applyFont="1" applyBorder="1" applyAlignment="1">
      <alignment horizontal="left" vertical="top" wrapText="1"/>
    </xf>
    <xf numFmtId="0" fontId="25" fillId="0" borderId="27" xfId="0" applyFont="1" applyBorder="1" applyAlignment="1">
      <alignment horizontal="left" vertical="top" wrapText="1"/>
    </xf>
    <xf numFmtId="0" fontId="25" fillId="0" borderId="78" xfId="0" applyFont="1" applyBorder="1" applyAlignment="1">
      <alignment horizontal="left" vertical="top" wrapText="1"/>
    </xf>
    <xf numFmtId="0" fontId="25" fillId="0" borderId="79" xfId="0" applyFont="1" applyBorder="1" applyAlignment="1">
      <alignment horizontal="left" vertical="top" wrapText="1"/>
    </xf>
    <xf numFmtId="0" fontId="25" fillId="0" borderId="48" xfId="0" applyFont="1" applyBorder="1" applyAlignment="1">
      <alignment horizontal="left" vertical="top" wrapText="1"/>
    </xf>
    <xf numFmtId="0" fontId="25" fillId="0" borderId="51" xfId="0" applyFont="1" applyBorder="1" applyAlignment="1">
      <alignment horizontal="left" vertical="top" wrapText="1"/>
    </xf>
    <xf numFmtId="0" fontId="21" fillId="0" borderId="39" xfId="0" applyFont="1" applyBorder="1" applyAlignment="1">
      <alignment horizontal="right" vertical="top"/>
    </xf>
    <xf numFmtId="0" fontId="21" fillId="0" borderId="34" xfId="0" applyFont="1" applyBorder="1" applyAlignment="1">
      <alignment horizontal="right" vertical="top"/>
    </xf>
    <xf numFmtId="0" fontId="21" fillId="0" borderId="37" xfId="0" applyFont="1" applyBorder="1" applyAlignment="1">
      <alignment horizontal="left" vertical="top"/>
    </xf>
    <xf numFmtId="0" fontId="21" fillId="0" borderId="26" xfId="0" applyFont="1" applyBorder="1" applyAlignment="1">
      <alignment horizontal="left" vertical="top"/>
    </xf>
    <xf numFmtId="0" fontId="20" fillId="0" borderId="0" xfId="0" applyFont="1" applyAlignment="1">
      <alignment horizontal="center"/>
    </xf>
    <xf numFmtId="0" fontId="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37" xfId="0" applyFont="1" applyBorder="1" applyAlignment="1">
      <alignment horizontal="left" vertical="top" wrapText="1"/>
    </xf>
    <xf numFmtId="0" fontId="21" fillId="0" borderId="26" xfId="0" applyFont="1" applyBorder="1" applyAlignment="1">
      <alignment horizontal="left" vertical="top" wrapText="1"/>
    </xf>
    <xf numFmtId="0" fontId="21" fillId="0" borderId="47" xfId="0" applyFont="1" applyBorder="1" applyAlignment="1">
      <alignment horizontal="left" vertical="top" wrapText="1"/>
    </xf>
    <xf numFmtId="0" fontId="21" fillId="0" borderId="72" xfId="0" applyFont="1" applyBorder="1" applyAlignment="1">
      <alignment horizontal="left" vertical="top" wrapText="1"/>
    </xf>
    <xf numFmtId="0" fontId="4" fillId="0" borderId="0" xfId="0" applyFont="1" applyBorder="1" applyAlignment="1">
      <alignment horizontal="center"/>
    </xf>
    <xf numFmtId="0" fontId="4" fillId="0" borderId="0" xfId="0" applyFont="1" applyAlignment="1">
      <alignment horizontal="left"/>
    </xf>
    <xf numFmtId="0" fontId="16" fillId="0" borderId="57"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xf>
    <xf numFmtId="0" fontId="16" fillId="0" borderId="63" xfId="0" applyFont="1" applyBorder="1" applyAlignment="1">
      <alignment horizontal="center" vertical="center" wrapText="1"/>
    </xf>
    <xf numFmtId="0" fontId="11" fillId="0" borderId="29" xfId="0" applyFont="1" applyBorder="1"/>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1</xdr:row>
      <xdr:rowOff>25400</xdr:rowOff>
    </xdr:from>
    <xdr:to>
      <xdr:col>10</xdr:col>
      <xdr:colOff>558800</xdr:colOff>
      <xdr:row>29</xdr:row>
      <xdr:rowOff>25400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33400" y="279400"/>
          <a:ext cx="6121400" cy="53467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zoomScale="75" zoomScaleNormal="75" zoomScaleSheetLayoutView="75" workbookViewId="0">
      <selection activeCell="J37" sqref="J37"/>
    </sheetView>
  </sheetViews>
  <sheetFormatPr defaultRowHeight="15" x14ac:dyDescent="0.2"/>
  <cols>
    <col min="1" max="13" width="9.140625" style="186"/>
    <col min="14" max="14" width="2" style="187" customWidth="1"/>
    <col min="15" max="16384" width="9.140625" style="186"/>
  </cols>
  <sheetData>
    <row r="1" spans="1:14" ht="20.25" x14ac:dyDescent="0.3">
      <c r="A1" s="185" t="s">
        <v>148</v>
      </c>
      <c r="N1" s="187" t="s">
        <v>13</v>
      </c>
    </row>
    <row r="2" spans="1:14" x14ac:dyDescent="0.2">
      <c r="N2" s="187" t="s">
        <v>13</v>
      </c>
    </row>
    <row r="3" spans="1:14" x14ac:dyDescent="0.2">
      <c r="N3" s="187" t="s">
        <v>13</v>
      </c>
    </row>
    <row r="4" spans="1:14" x14ac:dyDescent="0.2">
      <c r="N4" s="187" t="s">
        <v>13</v>
      </c>
    </row>
    <row r="5" spans="1:14" ht="15.75" x14ac:dyDescent="0.25">
      <c r="B5" s="188"/>
      <c r="N5" s="187" t="s">
        <v>13</v>
      </c>
    </row>
    <row r="6" spans="1:14" x14ac:dyDescent="0.2">
      <c r="N6" s="187" t="s">
        <v>13</v>
      </c>
    </row>
    <row r="7" spans="1:14" x14ac:dyDescent="0.2">
      <c r="N7" s="187" t="s">
        <v>13</v>
      </c>
    </row>
    <row r="8" spans="1:14" x14ac:dyDescent="0.2">
      <c r="N8" s="187" t="s">
        <v>13</v>
      </c>
    </row>
    <row r="9" spans="1:14" x14ac:dyDescent="0.2">
      <c r="N9" s="187" t="s">
        <v>13</v>
      </c>
    </row>
    <row r="10" spans="1:14" x14ac:dyDescent="0.2">
      <c r="N10" s="187" t="s">
        <v>13</v>
      </c>
    </row>
    <row r="11" spans="1:14" x14ac:dyDescent="0.2">
      <c r="N11" s="187" t="s">
        <v>13</v>
      </c>
    </row>
    <row r="12" spans="1:14" x14ac:dyDescent="0.2">
      <c r="N12" s="187" t="s">
        <v>13</v>
      </c>
    </row>
    <row r="13" spans="1:14" x14ac:dyDescent="0.2">
      <c r="N13" s="187" t="s">
        <v>13</v>
      </c>
    </row>
    <row r="14" spans="1:14" x14ac:dyDescent="0.2">
      <c r="N14" s="187" t="s">
        <v>13</v>
      </c>
    </row>
    <row r="15" spans="1:14" x14ac:dyDescent="0.2">
      <c r="N15" s="187" t="s">
        <v>13</v>
      </c>
    </row>
    <row r="16" spans="1:14" x14ac:dyDescent="0.2">
      <c r="N16" s="187" t="s">
        <v>13</v>
      </c>
    </row>
    <row r="17" spans="1:14" x14ac:dyDescent="0.2">
      <c r="N17" s="187" t="s">
        <v>13</v>
      </c>
    </row>
    <row r="18" spans="1:14" x14ac:dyDescent="0.2">
      <c r="N18" s="187" t="s">
        <v>13</v>
      </c>
    </row>
    <row r="19" spans="1:14" x14ac:dyDescent="0.2">
      <c r="N19" s="187" t="s">
        <v>13</v>
      </c>
    </row>
    <row r="20" spans="1:14" x14ac:dyDescent="0.2">
      <c r="N20" s="187" t="s">
        <v>13</v>
      </c>
    </row>
    <row r="21" spans="1:14" x14ac:dyDescent="0.2">
      <c r="N21" s="187" t="s">
        <v>13</v>
      </c>
    </row>
    <row r="22" spans="1:14" x14ac:dyDescent="0.2">
      <c r="N22" s="187" t="s">
        <v>13</v>
      </c>
    </row>
    <row r="23" spans="1:14" x14ac:dyDescent="0.2">
      <c r="N23" s="187" t="s">
        <v>13</v>
      </c>
    </row>
    <row r="24" spans="1:14" x14ac:dyDescent="0.2">
      <c r="N24" s="187" t="s">
        <v>13</v>
      </c>
    </row>
    <row r="25" spans="1:14" x14ac:dyDescent="0.2">
      <c r="N25" s="187" t="s">
        <v>13</v>
      </c>
    </row>
    <row r="26" spans="1:14" x14ac:dyDescent="0.2">
      <c r="N26" s="187" t="s">
        <v>13</v>
      </c>
    </row>
    <row r="27" spans="1:14" x14ac:dyDescent="0.2">
      <c r="N27" s="187" t="s">
        <v>13</v>
      </c>
    </row>
    <row r="28" spans="1:14" x14ac:dyDescent="0.2">
      <c r="N28" s="187" t="s">
        <v>13</v>
      </c>
    </row>
    <row r="29" spans="1:14" x14ac:dyDescent="0.2">
      <c r="A29" s="212"/>
      <c r="B29" s="213"/>
      <c r="C29" s="213"/>
      <c r="D29" s="213"/>
      <c r="E29" s="213"/>
      <c r="F29" s="213"/>
      <c r="G29" s="213"/>
      <c r="H29" s="213"/>
      <c r="I29" s="213"/>
      <c r="J29" s="213"/>
      <c r="K29" s="213"/>
      <c r="L29" s="213"/>
      <c r="M29" s="213"/>
      <c r="N29" s="187" t="s">
        <v>14</v>
      </c>
    </row>
    <row r="31" spans="1:14" ht="21" customHeight="1" x14ac:dyDescent="0.2">
      <c r="A31" s="214"/>
      <c r="B31" s="214"/>
      <c r="C31" s="214"/>
      <c r="D31" s="214"/>
      <c r="E31" s="214"/>
      <c r="F31" s="214"/>
      <c r="G31" s="214"/>
      <c r="H31" s="214"/>
      <c r="I31" s="214"/>
      <c r="J31" s="214"/>
      <c r="K31" s="189"/>
    </row>
    <row r="32" spans="1:14" ht="72.75" customHeight="1" x14ac:dyDescent="0.2">
      <c r="A32" s="215"/>
      <c r="B32" s="215"/>
      <c r="C32" s="215"/>
      <c r="D32" s="215"/>
      <c r="E32" s="215"/>
      <c r="F32" s="215"/>
      <c r="G32" s="215"/>
      <c r="H32" s="215"/>
      <c r="I32" s="215"/>
      <c r="J32" s="215"/>
      <c r="K32" s="190"/>
    </row>
    <row r="200" spans="1:1" x14ac:dyDescent="0.2">
      <c r="A200" s="186" t="s">
        <v>149</v>
      </c>
    </row>
    <row r="256" spans="1:1" ht="15.75" x14ac:dyDescent="0.25">
      <c r="A256" s="191" t="s">
        <v>150</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5"/>
  <sheetViews>
    <sheetView view="pageBreakPreview" zoomScale="80" zoomScaleNormal="100" zoomScaleSheetLayoutView="80" workbookViewId="0">
      <selection activeCell="D36" sqref="D36"/>
    </sheetView>
  </sheetViews>
  <sheetFormatPr defaultRowHeight="14.25" x14ac:dyDescent="0.2"/>
  <cols>
    <col min="1" max="1" width="63.7109375" style="9" customWidth="1"/>
    <col min="2" max="2" width="8.7109375" style="9" customWidth="1"/>
    <col min="3" max="3" width="12.7109375" style="9" customWidth="1"/>
    <col min="4" max="4" width="8.7109375" style="9" customWidth="1"/>
    <col min="5" max="5" width="12.7109375" style="9" customWidth="1"/>
    <col min="6" max="6" width="12.28515625" style="9" customWidth="1"/>
    <col min="7" max="7" width="12.7109375" style="9" customWidth="1"/>
    <col min="8" max="8" width="8.7109375" style="9" customWidth="1"/>
    <col min="9" max="9" width="12.7109375" style="9" customWidth="1"/>
    <col min="10" max="10" width="8.7109375" style="9" customWidth="1"/>
    <col min="11" max="11" width="12.7109375" style="9" customWidth="1"/>
    <col min="12" max="12" width="8.7109375" style="9" customWidth="1"/>
    <col min="13" max="15" width="12.7109375" style="9" customWidth="1"/>
    <col min="16" max="16" width="14" style="4" bestFit="1" customWidth="1"/>
    <col min="17" max="17" width="4.570312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18" t="s">
        <v>76</v>
      </c>
      <c r="B1" s="218"/>
      <c r="C1" s="218"/>
      <c r="D1" s="218"/>
      <c r="E1" s="218"/>
      <c r="F1" s="218"/>
      <c r="G1" s="218"/>
      <c r="H1" s="6"/>
      <c r="I1" s="6"/>
      <c r="J1" s="6"/>
      <c r="K1" s="6"/>
      <c r="L1" s="6"/>
      <c r="M1" s="6"/>
      <c r="N1" s="6"/>
      <c r="O1" s="6"/>
      <c r="P1" s="66" t="s">
        <v>13</v>
      </c>
      <c r="Q1" s="6"/>
      <c r="R1" s="6"/>
      <c r="S1" s="6"/>
      <c r="T1" s="6"/>
      <c r="U1" s="6"/>
      <c r="V1" s="6"/>
      <c r="W1" s="6"/>
    </row>
    <row r="2" spans="1:23" ht="15" x14ac:dyDescent="0.2">
      <c r="A2" s="219" t="s">
        <v>153</v>
      </c>
      <c r="B2" s="219"/>
      <c r="C2" s="219"/>
      <c r="D2" s="219"/>
      <c r="E2" s="219"/>
      <c r="F2" s="219"/>
      <c r="G2" s="219"/>
      <c r="H2" s="7"/>
      <c r="I2" s="7"/>
      <c r="J2" s="7"/>
      <c r="K2" s="7"/>
      <c r="L2" s="7"/>
      <c r="M2" s="7"/>
      <c r="N2" s="7"/>
      <c r="O2" s="7"/>
      <c r="P2" s="66" t="s">
        <v>13</v>
      </c>
      <c r="Q2" s="7"/>
      <c r="R2" s="7"/>
      <c r="S2" s="7"/>
      <c r="T2" s="7"/>
      <c r="U2" s="7"/>
      <c r="V2" s="7"/>
      <c r="W2" s="7"/>
    </row>
    <row r="3" spans="1:23" x14ac:dyDescent="0.2">
      <c r="A3" s="235" t="s">
        <v>1</v>
      </c>
      <c r="B3" s="235"/>
      <c r="C3" s="235"/>
      <c r="D3" s="235"/>
      <c r="E3" s="235"/>
      <c r="F3" s="235"/>
      <c r="G3" s="235"/>
      <c r="H3" s="198"/>
      <c r="I3" s="198"/>
      <c r="J3" s="198"/>
      <c r="K3" s="198"/>
      <c r="L3" s="198"/>
      <c r="M3" s="198"/>
      <c r="N3" s="198"/>
      <c r="O3" s="198"/>
      <c r="P3" s="66" t="s">
        <v>13</v>
      </c>
      <c r="Q3" s="10"/>
      <c r="R3" s="10"/>
      <c r="S3" s="10"/>
      <c r="T3" s="10"/>
      <c r="U3" s="10"/>
      <c r="V3" s="10"/>
      <c r="W3" s="10"/>
    </row>
    <row r="4" spans="1:23" x14ac:dyDescent="0.2">
      <c r="A4" s="225" t="s">
        <v>2</v>
      </c>
      <c r="B4" s="225"/>
      <c r="C4" s="225"/>
      <c r="D4" s="225"/>
      <c r="E4" s="225"/>
      <c r="F4" s="225"/>
      <c r="G4" s="225"/>
      <c r="H4" s="8"/>
      <c r="I4" s="8"/>
      <c r="J4" s="8"/>
      <c r="K4" s="8"/>
      <c r="L4" s="8"/>
      <c r="M4" s="8"/>
      <c r="N4" s="8"/>
      <c r="O4" s="8"/>
      <c r="P4" s="66" t="s">
        <v>13</v>
      </c>
      <c r="Q4" s="8"/>
      <c r="R4" s="8"/>
      <c r="S4" s="8"/>
      <c r="T4" s="8"/>
      <c r="U4" s="8"/>
      <c r="V4" s="8"/>
      <c r="W4" s="8"/>
    </row>
    <row r="5" spans="1:23" x14ac:dyDescent="0.2">
      <c r="A5" s="225"/>
      <c r="B5" s="225"/>
      <c r="C5" s="225"/>
      <c r="D5" s="225"/>
      <c r="E5" s="225"/>
      <c r="F5" s="225"/>
      <c r="G5" s="225"/>
      <c r="H5" s="225"/>
      <c r="I5" s="225"/>
      <c r="J5" s="225"/>
      <c r="K5" s="225"/>
      <c r="L5" s="225"/>
      <c r="M5" s="225"/>
      <c r="N5" s="39"/>
      <c r="O5" s="39"/>
      <c r="P5" s="66" t="s">
        <v>13</v>
      </c>
      <c r="Q5" s="8"/>
      <c r="R5" s="8"/>
      <c r="S5" s="8"/>
      <c r="T5" s="8"/>
      <c r="U5" s="8"/>
      <c r="V5" s="8"/>
      <c r="W5" s="8"/>
    </row>
    <row r="6" spans="1:23" s="20" customFormat="1" ht="15" customHeight="1" x14ac:dyDescent="0.2">
      <c r="A6" s="271" t="s">
        <v>77</v>
      </c>
      <c r="B6" s="269" t="s">
        <v>154</v>
      </c>
      <c r="C6" s="274"/>
      <c r="D6" s="274"/>
      <c r="E6" s="274"/>
      <c r="F6" s="274"/>
      <c r="G6" s="270"/>
      <c r="H6" s="66" t="s">
        <v>13</v>
      </c>
    </row>
    <row r="7" spans="1:23" s="20" customFormat="1" ht="56.25" customHeight="1" x14ac:dyDescent="0.2">
      <c r="A7" s="272"/>
      <c r="B7" s="269" t="s">
        <v>152</v>
      </c>
      <c r="C7" s="270"/>
      <c r="D7" s="269" t="s">
        <v>20</v>
      </c>
      <c r="E7" s="270"/>
      <c r="F7" s="269" t="s">
        <v>12</v>
      </c>
      <c r="G7" s="270"/>
      <c r="H7" s="66" t="s">
        <v>13</v>
      </c>
    </row>
    <row r="8" spans="1:23" s="20" customFormat="1" ht="28.5" x14ac:dyDescent="0.2">
      <c r="A8" s="273"/>
      <c r="B8" s="19" t="s">
        <v>3</v>
      </c>
      <c r="C8" s="19" t="s">
        <v>4</v>
      </c>
      <c r="D8" s="19" t="s">
        <v>3</v>
      </c>
      <c r="E8" s="19" t="s">
        <v>4</v>
      </c>
      <c r="F8" s="19" t="s">
        <v>3</v>
      </c>
      <c r="G8" s="19" t="s">
        <v>4</v>
      </c>
      <c r="H8" s="66" t="s">
        <v>13</v>
      </c>
    </row>
    <row r="9" spans="1:23" s="20" customFormat="1" x14ac:dyDescent="0.2">
      <c r="A9" s="79" t="s">
        <v>78</v>
      </c>
      <c r="B9" s="146">
        <v>0</v>
      </c>
      <c r="C9" s="146">
        <v>0</v>
      </c>
      <c r="D9" s="146">
        <v>0</v>
      </c>
      <c r="E9" s="146">
        <v>0</v>
      </c>
      <c r="F9" s="146">
        <f>B9+D9</f>
        <v>0</v>
      </c>
      <c r="G9" s="146">
        <f>C9+E9</f>
        <v>0</v>
      </c>
      <c r="H9" s="66" t="s">
        <v>13</v>
      </c>
    </row>
    <row r="10" spans="1:23" s="20" customFormat="1" x14ac:dyDescent="0.2">
      <c r="A10" s="80" t="s">
        <v>79</v>
      </c>
      <c r="B10" s="149">
        <v>0</v>
      </c>
      <c r="C10" s="149">
        <v>0</v>
      </c>
      <c r="D10" s="149">
        <v>0</v>
      </c>
      <c r="E10" s="149">
        <v>0</v>
      </c>
      <c r="F10" s="149">
        <f>B10+D10</f>
        <v>0</v>
      </c>
      <c r="G10" s="149">
        <f>C10+E10</f>
        <v>0</v>
      </c>
      <c r="H10" s="66" t="s">
        <v>13</v>
      </c>
    </row>
    <row r="11" spans="1:23" s="20" customFormat="1" x14ac:dyDescent="0.2">
      <c r="A11" s="80" t="s">
        <v>80</v>
      </c>
      <c r="B11" s="149">
        <v>0</v>
      </c>
      <c r="C11" s="149">
        <v>0</v>
      </c>
      <c r="D11" s="149">
        <v>0</v>
      </c>
      <c r="E11" s="149">
        <v>0</v>
      </c>
      <c r="F11" s="149">
        <f t="shared" ref="F11:F20" si="0">B11+D11</f>
        <v>0</v>
      </c>
      <c r="G11" s="149">
        <f t="shared" ref="G11:G20" si="1">C11+E11</f>
        <v>0</v>
      </c>
      <c r="H11" s="66" t="s">
        <v>13</v>
      </c>
    </row>
    <row r="12" spans="1:23" s="20" customFormat="1" x14ac:dyDescent="0.2">
      <c r="A12" s="80" t="s">
        <v>81</v>
      </c>
      <c r="B12" s="149">
        <v>0</v>
      </c>
      <c r="C12" s="149">
        <v>0</v>
      </c>
      <c r="D12" s="149">
        <v>0</v>
      </c>
      <c r="E12" s="149">
        <v>0</v>
      </c>
      <c r="F12" s="149">
        <f t="shared" si="0"/>
        <v>0</v>
      </c>
      <c r="G12" s="149">
        <f t="shared" si="1"/>
        <v>0</v>
      </c>
      <c r="H12" s="66" t="s">
        <v>13</v>
      </c>
    </row>
    <row r="13" spans="1:23" s="20" customFormat="1" x14ac:dyDescent="0.2">
      <c r="A13" s="80" t="s">
        <v>82</v>
      </c>
      <c r="B13" s="149">
        <v>1</v>
      </c>
      <c r="C13" s="149">
        <f>SUM(86)*1.22</f>
        <v>104.92</v>
      </c>
      <c r="D13" s="149">
        <v>0</v>
      </c>
      <c r="E13" s="149">
        <v>0</v>
      </c>
      <c r="F13" s="149">
        <f t="shared" si="0"/>
        <v>1</v>
      </c>
      <c r="G13" s="149">
        <f t="shared" si="1"/>
        <v>104.92</v>
      </c>
      <c r="H13" s="66" t="s">
        <v>13</v>
      </c>
    </row>
    <row r="14" spans="1:23" s="20" customFormat="1" x14ac:dyDescent="0.2">
      <c r="A14" s="80" t="s">
        <v>83</v>
      </c>
      <c r="B14" s="149">
        <v>2</v>
      </c>
      <c r="C14" s="195">
        <f>SUM(72*1.22)*2</f>
        <v>175.68</v>
      </c>
      <c r="D14" s="149">
        <v>0</v>
      </c>
      <c r="E14" s="149">
        <v>0</v>
      </c>
      <c r="F14" s="149">
        <f t="shared" si="0"/>
        <v>2</v>
      </c>
      <c r="G14" s="149">
        <f t="shared" si="1"/>
        <v>175.68</v>
      </c>
      <c r="H14" s="66" t="s">
        <v>13</v>
      </c>
    </row>
    <row r="15" spans="1:23" s="20" customFormat="1" x14ac:dyDescent="0.2">
      <c r="A15" s="80" t="s">
        <v>84</v>
      </c>
      <c r="B15" s="149">
        <v>0</v>
      </c>
      <c r="C15" s="149">
        <v>0</v>
      </c>
      <c r="D15" s="149">
        <v>0</v>
      </c>
      <c r="E15" s="149">
        <v>0</v>
      </c>
      <c r="F15" s="149">
        <f t="shared" si="0"/>
        <v>0</v>
      </c>
      <c r="G15" s="149">
        <f t="shared" si="1"/>
        <v>0</v>
      </c>
      <c r="H15" s="66" t="s">
        <v>13</v>
      </c>
    </row>
    <row r="16" spans="1:23" s="20" customFormat="1" x14ac:dyDescent="0.2">
      <c r="A16" s="80" t="s">
        <v>85</v>
      </c>
      <c r="B16" s="149">
        <v>1</v>
      </c>
      <c r="C16" s="149">
        <f>SUM(59.098)*1.22</f>
        <v>72.099559999999997</v>
      </c>
      <c r="D16" s="149">
        <v>0</v>
      </c>
      <c r="E16" s="149">
        <v>0</v>
      </c>
      <c r="F16" s="149">
        <f t="shared" si="0"/>
        <v>1</v>
      </c>
      <c r="G16" s="149">
        <f t="shared" si="1"/>
        <v>72.099559999999997</v>
      </c>
      <c r="H16" s="66" t="s">
        <v>13</v>
      </c>
    </row>
    <row r="17" spans="1:16" s="20" customFormat="1" x14ac:dyDescent="0.2">
      <c r="A17" s="80" t="s">
        <v>86</v>
      </c>
      <c r="B17" s="149">
        <v>0</v>
      </c>
      <c r="C17" s="149">
        <v>0</v>
      </c>
      <c r="D17" s="149">
        <v>0</v>
      </c>
      <c r="E17" s="149">
        <v>0</v>
      </c>
      <c r="F17" s="149">
        <f t="shared" si="0"/>
        <v>0</v>
      </c>
      <c r="G17" s="149">
        <f t="shared" si="1"/>
        <v>0</v>
      </c>
      <c r="H17" s="66" t="s">
        <v>13</v>
      </c>
    </row>
    <row r="18" spans="1:16" s="20" customFormat="1" x14ac:dyDescent="0.2">
      <c r="A18" s="80" t="s">
        <v>87</v>
      </c>
      <c r="B18" s="149">
        <v>0</v>
      </c>
      <c r="C18" s="149">
        <v>0</v>
      </c>
      <c r="D18" s="149">
        <v>0</v>
      </c>
      <c r="E18" s="149">
        <v>0</v>
      </c>
      <c r="F18" s="149">
        <f t="shared" si="0"/>
        <v>0</v>
      </c>
      <c r="G18" s="149">
        <f t="shared" si="1"/>
        <v>0</v>
      </c>
      <c r="H18" s="66" t="s">
        <v>13</v>
      </c>
    </row>
    <row r="19" spans="1:16" s="20" customFormat="1" x14ac:dyDescent="0.2">
      <c r="A19" s="80" t="s">
        <v>88</v>
      </c>
      <c r="B19" s="149">
        <v>0</v>
      </c>
      <c r="C19" s="149">
        <v>0</v>
      </c>
      <c r="D19" s="149">
        <v>0</v>
      </c>
      <c r="E19" s="149">
        <v>0</v>
      </c>
      <c r="F19" s="149">
        <f t="shared" si="0"/>
        <v>0</v>
      </c>
      <c r="G19" s="149">
        <f t="shared" si="1"/>
        <v>0</v>
      </c>
      <c r="H19" s="66" t="s">
        <v>13</v>
      </c>
    </row>
    <row r="20" spans="1:16" s="20" customFormat="1" x14ac:dyDescent="0.2">
      <c r="A20" s="81" t="s">
        <v>89</v>
      </c>
      <c r="B20" s="147">
        <v>0</v>
      </c>
      <c r="C20" s="147">
        <v>0</v>
      </c>
      <c r="D20" s="147">
        <v>0</v>
      </c>
      <c r="E20" s="147">
        <v>0</v>
      </c>
      <c r="F20" s="149">
        <f t="shared" si="0"/>
        <v>0</v>
      </c>
      <c r="G20" s="149">
        <f t="shared" si="1"/>
        <v>0</v>
      </c>
      <c r="H20" s="66" t="s">
        <v>13</v>
      </c>
    </row>
    <row r="21" spans="1:16" s="20" customFormat="1" x14ac:dyDescent="0.2">
      <c r="A21" s="79" t="s">
        <v>90</v>
      </c>
      <c r="B21" s="146">
        <f>SUM(B9:B20)</f>
        <v>4</v>
      </c>
      <c r="C21" s="146">
        <f>SUM(C9:C20)</f>
        <v>352.69956000000002</v>
      </c>
      <c r="D21" s="146">
        <f>SUM(D9:D20)</f>
        <v>0</v>
      </c>
      <c r="E21" s="146">
        <f t="shared" ref="E21" si="2">SUM(E9:E20)</f>
        <v>0</v>
      </c>
      <c r="F21" s="146">
        <f t="shared" ref="F21:G23" si="3">B21+D21</f>
        <v>4</v>
      </c>
      <c r="G21" s="146">
        <f t="shared" si="3"/>
        <v>352.69956000000002</v>
      </c>
      <c r="H21" s="66" t="s">
        <v>13</v>
      </c>
    </row>
    <row r="22" spans="1:16" s="20" customFormat="1" x14ac:dyDescent="0.2">
      <c r="A22" s="82" t="s">
        <v>91</v>
      </c>
      <c r="B22" s="149">
        <f>-B21*0.5</f>
        <v>-2</v>
      </c>
      <c r="C22" s="149">
        <f t="shared" ref="C22:D22" si="4">-C21*0.5</f>
        <v>-176.34978000000001</v>
      </c>
      <c r="D22" s="149">
        <f t="shared" si="4"/>
        <v>0</v>
      </c>
      <c r="E22" s="149"/>
      <c r="F22" s="149">
        <f t="shared" si="3"/>
        <v>-2</v>
      </c>
      <c r="G22" s="149">
        <f t="shared" si="3"/>
        <v>-176.34978000000001</v>
      </c>
      <c r="H22" s="66" t="s">
        <v>13</v>
      </c>
    </row>
    <row r="23" spans="1:16" x14ac:dyDescent="0.2">
      <c r="A23" s="81" t="s">
        <v>92</v>
      </c>
      <c r="B23" s="147">
        <f>SUM(B21:B22)</f>
        <v>2</v>
      </c>
      <c r="C23" s="147">
        <f>SUM(C21:C22)</f>
        <v>176.34978000000001</v>
      </c>
      <c r="D23" s="147">
        <f>SUM(D21:D22)</f>
        <v>0</v>
      </c>
      <c r="E23" s="147">
        <f>SUM(E21:E22)</f>
        <v>0</v>
      </c>
      <c r="F23" s="147">
        <f t="shared" si="3"/>
        <v>2</v>
      </c>
      <c r="G23" s="147">
        <f t="shared" si="3"/>
        <v>176.34978000000001</v>
      </c>
      <c r="H23" s="66" t="s">
        <v>13</v>
      </c>
      <c r="P23" s="9"/>
    </row>
    <row r="24" spans="1:16" x14ac:dyDescent="0.2">
      <c r="A24" s="80" t="s">
        <v>60</v>
      </c>
      <c r="B24" s="149"/>
      <c r="C24" s="149">
        <v>16</v>
      </c>
      <c r="D24" s="149"/>
      <c r="E24" s="149">
        <v>0</v>
      </c>
      <c r="F24" s="149"/>
      <c r="G24" s="149">
        <f>C24+E24</f>
        <v>16</v>
      </c>
      <c r="H24" s="66" t="s">
        <v>13</v>
      </c>
      <c r="P24" s="9"/>
    </row>
    <row r="25" spans="1:16" x14ac:dyDescent="0.2">
      <c r="A25" s="80" t="s">
        <v>61</v>
      </c>
      <c r="B25" s="149"/>
      <c r="C25" s="149">
        <v>12</v>
      </c>
      <c r="D25" s="149"/>
      <c r="E25" s="149">
        <v>0</v>
      </c>
      <c r="F25" s="149"/>
      <c r="G25" s="149">
        <f t="shared" ref="G25:G28" si="5">C25+E25</f>
        <v>12</v>
      </c>
      <c r="H25" s="66" t="s">
        <v>13</v>
      </c>
      <c r="P25" s="9"/>
    </row>
    <row r="26" spans="1:16" x14ac:dyDescent="0.2">
      <c r="A26" s="80" t="s">
        <v>67</v>
      </c>
      <c r="B26" s="149"/>
      <c r="C26" s="149">
        <v>29</v>
      </c>
      <c r="D26" s="149"/>
      <c r="E26" s="149">
        <v>0</v>
      </c>
      <c r="F26" s="149"/>
      <c r="G26" s="149">
        <f t="shared" si="5"/>
        <v>29</v>
      </c>
      <c r="H26" s="66" t="s">
        <v>13</v>
      </c>
      <c r="P26" s="9"/>
    </row>
    <row r="27" spans="1:16" x14ac:dyDescent="0.2">
      <c r="A27" s="80" t="s">
        <v>72</v>
      </c>
      <c r="B27" s="149"/>
      <c r="C27" s="149">
        <v>4</v>
      </c>
      <c r="D27" s="149"/>
      <c r="E27" s="149">
        <v>0</v>
      </c>
      <c r="F27" s="149"/>
      <c r="G27" s="149">
        <f t="shared" si="5"/>
        <v>4</v>
      </c>
      <c r="H27" s="66" t="s">
        <v>13</v>
      </c>
      <c r="P27" s="9"/>
    </row>
    <row r="28" spans="1:16" x14ac:dyDescent="0.2">
      <c r="A28" s="83" t="s">
        <v>73</v>
      </c>
      <c r="B28" s="150"/>
      <c r="C28" s="150">
        <v>20</v>
      </c>
      <c r="D28" s="150"/>
      <c r="E28" s="150">
        <v>0</v>
      </c>
      <c r="F28" s="150"/>
      <c r="G28" s="149">
        <f t="shared" si="5"/>
        <v>20</v>
      </c>
      <c r="H28" s="66" t="s">
        <v>13</v>
      </c>
      <c r="P28" s="9"/>
    </row>
    <row r="29" spans="1:16" ht="15" x14ac:dyDescent="0.25">
      <c r="A29" s="84" t="s">
        <v>108</v>
      </c>
      <c r="B29" s="133">
        <f t="shared" ref="B29:G29" si="6">SUM(B23:B28)</f>
        <v>2</v>
      </c>
      <c r="C29" s="133">
        <f t="shared" si="6"/>
        <v>257.34978000000001</v>
      </c>
      <c r="D29" s="133">
        <f t="shared" si="6"/>
        <v>0</v>
      </c>
      <c r="E29" s="133">
        <f t="shared" si="6"/>
        <v>0</v>
      </c>
      <c r="F29" s="133">
        <f t="shared" si="6"/>
        <v>2</v>
      </c>
      <c r="G29" s="133">
        <f t="shared" si="6"/>
        <v>257.34978000000001</v>
      </c>
      <c r="H29" s="66" t="s">
        <v>13</v>
      </c>
      <c r="P29" s="9"/>
    </row>
    <row r="30" spans="1:16" ht="15" x14ac:dyDescent="0.25">
      <c r="A30" s="77"/>
      <c r="B30" s="76"/>
      <c r="C30" s="76"/>
      <c r="D30" s="76"/>
      <c r="E30" s="76"/>
      <c r="F30" s="76"/>
      <c r="G30" s="76"/>
      <c r="H30" s="76"/>
      <c r="I30" s="76"/>
      <c r="J30" s="76"/>
      <c r="K30" s="76"/>
      <c r="L30" s="76"/>
      <c r="M30" s="76"/>
      <c r="N30" s="76"/>
      <c r="O30" s="76"/>
      <c r="P30" s="66" t="s">
        <v>13</v>
      </c>
    </row>
    <row r="31" spans="1:16" x14ac:dyDescent="0.2">
      <c r="A31" s="78"/>
      <c r="B31" s="78"/>
      <c r="C31" s="78"/>
      <c r="D31" s="78"/>
      <c r="E31" s="78"/>
      <c r="F31" s="78"/>
      <c r="G31" s="78"/>
      <c r="H31" s="78"/>
      <c r="I31" s="78"/>
      <c r="J31" s="78"/>
      <c r="K31" s="78"/>
      <c r="L31" s="78"/>
      <c r="M31" s="78"/>
      <c r="P31" s="66" t="s">
        <v>13</v>
      </c>
    </row>
    <row r="32" spans="1:16" ht="15" customHeight="1" x14ac:dyDescent="0.2">
      <c r="C32" s="66"/>
      <c r="P32" s="9"/>
    </row>
    <row r="33" spans="3:16" ht="15" customHeight="1" x14ac:dyDescent="0.2">
      <c r="C33" s="66"/>
      <c r="P33" s="9"/>
    </row>
    <row r="34" spans="3:16" x14ac:dyDescent="0.2">
      <c r="C34" s="66"/>
      <c r="P34" s="9"/>
    </row>
    <row r="35" spans="3:16" x14ac:dyDescent="0.2">
      <c r="C35" s="66"/>
      <c r="P35" s="9"/>
    </row>
    <row r="36" spans="3:16" x14ac:dyDescent="0.2">
      <c r="C36" s="66"/>
      <c r="P36" s="9"/>
    </row>
    <row r="37" spans="3:16" x14ac:dyDescent="0.2">
      <c r="C37" s="66"/>
      <c r="P37" s="9"/>
    </row>
    <row r="38" spans="3:16" x14ac:dyDescent="0.2">
      <c r="C38" s="66"/>
      <c r="P38" s="9"/>
    </row>
    <row r="39" spans="3:16" x14ac:dyDescent="0.2">
      <c r="C39" s="66"/>
      <c r="P39" s="9"/>
    </row>
    <row r="40" spans="3:16" x14ac:dyDescent="0.2">
      <c r="C40" s="66"/>
      <c r="P40" s="9"/>
    </row>
    <row r="41" spans="3:16" x14ac:dyDescent="0.2">
      <c r="C41" s="66"/>
      <c r="P41" s="9"/>
    </row>
    <row r="42" spans="3:16" x14ac:dyDescent="0.2">
      <c r="C42" s="66"/>
      <c r="P42" s="9"/>
    </row>
    <row r="43" spans="3:16" x14ac:dyDescent="0.2">
      <c r="C43" s="66"/>
      <c r="P43" s="9"/>
    </row>
    <row r="44" spans="3:16" x14ac:dyDescent="0.2">
      <c r="C44" s="66"/>
      <c r="P44" s="9"/>
    </row>
    <row r="45" spans="3:16" x14ac:dyDescent="0.2">
      <c r="C45" s="66"/>
      <c r="P45" s="9"/>
    </row>
    <row r="46" spans="3:16" x14ac:dyDescent="0.2">
      <c r="C46" s="66"/>
      <c r="P46" s="9"/>
    </row>
    <row r="47" spans="3:16" x14ac:dyDescent="0.2">
      <c r="C47" s="66"/>
      <c r="P47" s="9"/>
    </row>
    <row r="48" spans="3:16" x14ac:dyDescent="0.2">
      <c r="C48" s="66"/>
      <c r="P48" s="9"/>
    </row>
    <row r="49" spans="3:16" x14ac:dyDescent="0.2">
      <c r="C49" s="66"/>
      <c r="P49" s="9"/>
    </row>
    <row r="50" spans="3:16" x14ac:dyDescent="0.2">
      <c r="C50" s="66"/>
      <c r="P50" s="9"/>
    </row>
    <row r="51" spans="3:16" x14ac:dyDescent="0.2">
      <c r="C51" s="66"/>
      <c r="P51" s="9"/>
    </row>
    <row r="52" spans="3:16" x14ac:dyDescent="0.2">
      <c r="C52" s="66"/>
      <c r="P52" s="9"/>
    </row>
    <row r="53" spans="3:16" x14ac:dyDescent="0.2">
      <c r="C53" s="66"/>
      <c r="P53" s="9"/>
    </row>
    <row r="54" spans="3:16" x14ac:dyDescent="0.2">
      <c r="C54" s="66"/>
      <c r="P54" s="9"/>
    </row>
    <row r="55" spans="3:16" x14ac:dyDescent="0.2">
      <c r="C55" s="66"/>
      <c r="P55" s="9"/>
    </row>
    <row r="56" spans="3:16" x14ac:dyDescent="0.2">
      <c r="C56" s="66"/>
      <c r="P56" s="9"/>
    </row>
    <row r="57" spans="3:16" x14ac:dyDescent="0.2">
      <c r="C57" s="66"/>
      <c r="P57" s="9"/>
    </row>
    <row r="58" spans="3:16" x14ac:dyDescent="0.2">
      <c r="C58" s="66"/>
      <c r="P58" s="9"/>
    </row>
    <row r="59" spans="3:16" x14ac:dyDescent="0.2">
      <c r="C59" s="66"/>
      <c r="P59" s="9"/>
    </row>
    <row r="60" spans="3:16" x14ac:dyDescent="0.2">
      <c r="C60" s="66"/>
      <c r="P60" s="9"/>
    </row>
    <row r="61" spans="3:16" x14ac:dyDescent="0.2">
      <c r="C61" s="66"/>
      <c r="P61" s="9"/>
    </row>
    <row r="62" spans="3:16" x14ac:dyDescent="0.2">
      <c r="C62" s="66"/>
      <c r="P62" s="9"/>
    </row>
    <row r="63" spans="3:16" x14ac:dyDescent="0.2">
      <c r="C63" s="66"/>
      <c r="P63" s="9"/>
    </row>
    <row r="64" spans="3:16" x14ac:dyDescent="0.2">
      <c r="C64" s="66"/>
      <c r="P64" s="9"/>
    </row>
    <row r="65" spans="16:16" x14ac:dyDescent="0.2">
      <c r="P65" s="66" t="s">
        <v>14</v>
      </c>
    </row>
  </sheetData>
  <mergeCells count="10">
    <mergeCell ref="D7:E7"/>
    <mergeCell ref="A6:A8"/>
    <mergeCell ref="B6:G6"/>
    <mergeCell ref="B7:C7"/>
    <mergeCell ref="F7:G7"/>
    <mergeCell ref="A5:M5"/>
    <mergeCell ref="A1:G1"/>
    <mergeCell ref="A2:G2"/>
    <mergeCell ref="A3:G3"/>
    <mergeCell ref="A4:G4"/>
  </mergeCells>
  <printOptions horizontalCentered="1"/>
  <pageMargins left="0.7" right="0.7" top="0.52" bottom="0.39" header="0.3" footer="0.23"/>
  <pageSetup scale="92"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B41" sqref="B41"/>
    </sheetView>
  </sheetViews>
  <sheetFormatPr defaultRowHeight="14.25" x14ac:dyDescent="0.2"/>
  <cols>
    <col min="1" max="1" width="86.5703125" style="156" customWidth="1"/>
    <col min="2" max="2" width="8.28515625" style="156" customWidth="1"/>
    <col min="3" max="3" width="12.7109375" style="156" customWidth="1"/>
    <col min="4" max="4" width="8.28515625" style="156" customWidth="1"/>
    <col min="5" max="5" width="12.7109375" style="156" customWidth="1"/>
    <col min="6" max="6" width="8.28515625" style="156" customWidth="1"/>
    <col min="7" max="7" width="12.7109375" style="156" customWidth="1"/>
    <col min="8" max="8" width="8.28515625" style="156" customWidth="1"/>
    <col min="9" max="9" width="12.7109375" style="156" customWidth="1"/>
    <col min="10" max="10" width="14" style="4" bestFit="1" customWidth="1"/>
    <col min="11" max="11" width="4.5703125" style="156" customWidth="1"/>
    <col min="12" max="13" width="8.28515625" style="156" customWidth="1"/>
    <col min="14" max="14" width="12.7109375" style="156" customWidth="1"/>
    <col min="15" max="16" width="8.28515625" style="156" customWidth="1"/>
    <col min="17" max="17" width="12.7109375" style="156" customWidth="1"/>
    <col min="18" max="16384" width="9.140625" style="156"/>
  </cols>
  <sheetData>
    <row r="1" spans="1:17" ht="18" x14ac:dyDescent="0.25">
      <c r="A1" s="218" t="s">
        <v>53</v>
      </c>
      <c r="B1" s="218"/>
      <c r="C1" s="218"/>
      <c r="D1" s="218"/>
      <c r="E1" s="218"/>
      <c r="F1" s="218"/>
      <c r="G1" s="218"/>
      <c r="H1" s="218"/>
      <c r="I1" s="218"/>
      <c r="J1" s="66" t="s">
        <v>13</v>
      </c>
      <c r="K1" s="6"/>
      <c r="L1" s="6"/>
      <c r="M1" s="6"/>
      <c r="N1" s="6"/>
      <c r="O1" s="6"/>
      <c r="P1" s="6"/>
      <c r="Q1" s="6"/>
    </row>
    <row r="2" spans="1:17" ht="15" x14ac:dyDescent="0.2">
      <c r="A2" s="219" t="s">
        <v>153</v>
      </c>
      <c r="B2" s="219"/>
      <c r="C2" s="219"/>
      <c r="D2" s="219"/>
      <c r="E2" s="219"/>
      <c r="F2" s="219"/>
      <c r="G2" s="219"/>
      <c r="H2" s="219"/>
      <c r="I2" s="219"/>
      <c r="J2" s="66" t="s">
        <v>13</v>
      </c>
      <c r="K2" s="7"/>
      <c r="L2" s="7"/>
      <c r="M2" s="7"/>
      <c r="N2" s="7"/>
      <c r="O2" s="7"/>
      <c r="P2" s="7"/>
      <c r="Q2" s="7"/>
    </row>
    <row r="3" spans="1:17" x14ac:dyDescent="0.2">
      <c r="A3" s="220" t="s">
        <v>1</v>
      </c>
      <c r="B3" s="220"/>
      <c r="C3" s="220"/>
      <c r="D3" s="220"/>
      <c r="E3" s="220"/>
      <c r="F3" s="220"/>
      <c r="G3" s="220"/>
      <c r="H3" s="220"/>
      <c r="I3" s="220"/>
      <c r="J3" s="66" t="s">
        <v>13</v>
      </c>
      <c r="K3" s="177"/>
      <c r="L3" s="177"/>
      <c r="M3" s="177"/>
      <c r="N3" s="177"/>
      <c r="O3" s="177"/>
      <c r="P3" s="177"/>
      <c r="Q3" s="177"/>
    </row>
    <row r="4" spans="1:17" x14ac:dyDescent="0.2">
      <c r="A4" s="257" t="s">
        <v>2</v>
      </c>
      <c r="B4" s="257"/>
      <c r="C4" s="257"/>
      <c r="D4" s="257"/>
      <c r="E4" s="257"/>
      <c r="F4" s="257"/>
      <c r="G4" s="257"/>
      <c r="H4" s="257"/>
      <c r="I4" s="257"/>
      <c r="J4" s="66" t="s">
        <v>13</v>
      </c>
      <c r="K4" s="176"/>
      <c r="L4" s="176"/>
      <c r="M4" s="176"/>
      <c r="N4" s="176"/>
      <c r="O4" s="176"/>
      <c r="P4" s="176"/>
      <c r="Q4" s="176"/>
    </row>
    <row r="5" spans="1:17" ht="15" thickBot="1" x14ac:dyDescent="0.25">
      <c r="A5" s="257"/>
      <c r="B5" s="257"/>
      <c r="C5" s="257"/>
      <c r="D5" s="257"/>
      <c r="E5" s="257"/>
      <c r="F5" s="257"/>
      <c r="G5" s="257"/>
      <c r="H5" s="257"/>
      <c r="I5" s="257"/>
      <c r="J5" s="66" t="s">
        <v>13</v>
      </c>
      <c r="K5" s="176"/>
      <c r="L5" s="176"/>
      <c r="M5" s="176"/>
      <c r="N5" s="176"/>
      <c r="O5" s="176"/>
      <c r="P5" s="176"/>
      <c r="Q5" s="176"/>
    </row>
    <row r="6" spans="1:17" ht="15" x14ac:dyDescent="0.2">
      <c r="A6" s="226" t="s">
        <v>54</v>
      </c>
      <c r="B6" s="229" t="s">
        <v>129</v>
      </c>
      <c r="C6" s="229"/>
      <c r="D6" s="229" t="s">
        <v>131</v>
      </c>
      <c r="E6" s="229"/>
      <c r="F6" s="229" t="s">
        <v>125</v>
      </c>
      <c r="G6" s="229"/>
      <c r="H6" s="229" t="s">
        <v>39</v>
      </c>
      <c r="I6" s="230"/>
      <c r="J6" s="66" t="s">
        <v>13</v>
      </c>
    </row>
    <row r="7" spans="1:17" ht="28.5" x14ac:dyDescent="0.2">
      <c r="A7" s="227"/>
      <c r="B7" s="199" t="s">
        <v>17</v>
      </c>
      <c r="C7" s="199" t="s">
        <v>4</v>
      </c>
      <c r="D7" s="199" t="s">
        <v>17</v>
      </c>
      <c r="E7" s="199" t="s">
        <v>4</v>
      </c>
      <c r="F7" s="199" t="s">
        <v>17</v>
      </c>
      <c r="G7" s="199" t="s">
        <v>4</v>
      </c>
      <c r="H7" s="199" t="s">
        <v>17</v>
      </c>
      <c r="I7" s="200" t="s">
        <v>4</v>
      </c>
      <c r="J7" s="66" t="s">
        <v>13</v>
      </c>
    </row>
    <row r="8" spans="1:17" x14ac:dyDescent="0.2">
      <c r="A8" s="201" t="s">
        <v>55</v>
      </c>
      <c r="B8" s="202">
        <v>45</v>
      </c>
      <c r="C8" s="202">
        <v>4681</v>
      </c>
      <c r="D8" s="202">
        <v>47</v>
      </c>
      <c r="E8" s="202">
        <v>4889</v>
      </c>
      <c r="F8" s="202">
        <v>49</v>
      </c>
      <c r="G8" s="202">
        <f>4889+45+16+137</f>
        <v>5087</v>
      </c>
      <c r="H8" s="202">
        <f>F8-D8</f>
        <v>2</v>
      </c>
      <c r="I8" s="203">
        <f>G8-E8</f>
        <v>198</v>
      </c>
      <c r="J8" s="66" t="s">
        <v>13</v>
      </c>
    </row>
    <row r="9" spans="1:17" x14ac:dyDescent="0.2">
      <c r="A9" s="155" t="s">
        <v>56</v>
      </c>
      <c r="B9" s="168">
        <v>0</v>
      </c>
      <c r="C9" s="168">
        <v>156</v>
      </c>
      <c r="D9" s="168">
        <v>0</v>
      </c>
      <c r="E9" s="168">
        <v>157</v>
      </c>
      <c r="F9" s="168">
        <v>0</v>
      </c>
      <c r="G9" s="168">
        <v>157</v>
      </c>
      <c r="H9" s="168">
        <f t="shared" ref="H9:H10" si="0">F9-D9</f>
        <v>0</v>
      </c>
      <c r="I9" s="164">
        <f t="shared" ref="I9:I10" si="1">G9-E9</f>
        <v>0</v>
      </c>
      <c r="J9" s="66" t="s">
        <v>13</v>
      </c>
    </row>
    <row r="10" spans="1:17" x14ac:dyDescent="0.2">
      <c r="A10" s="155" t="s">
        <v>109</v>
      </c>
      <c r="B10" s="168">
        <v>0</v>
      </c>
      <c r="C10" s="168">
        <v>2</v>
      </c>
      <c r="D10" s="168">
        <v>0</v>
      </c>
      <c r="E10" s="168">
        <f>10</f>
        <v>10</v>
      </c>
      <c r="F10" s="168">
        <v>0</v>
      </c>
      <c r="G10" s="168">
        <f>10</f>
        <v>10</v>
      </c>
      <c r="H10" s="168">
        <f t="shared" si="0"/>
        <v>0</v>
      </c>
      <c r="I10" s="164">
        <f t="shared" si="1"/>
        <v>0</v>
      </c>
      <c r="J10" s="66" t="s">
        <v>13</v>
      </c>
    </row>
    <row r="11" spans="1:17" ht="15" x14ac:dyDescent="0.25">
      <c r="A11" s="74" t="s">
        <v>15</v>
      </c>
      <c r="B11" s="119">
        <f>SUM(B8:B10)</f>
        <v>45</v>
      </c>
      <c r="C11" s="119">
        <f t="shared" ref="C11:I11" si="2">SUM(C8:C10)</f>
        <v>4839</v>
      </c>
      <c r="D11" s="119">
        <f t="shared" si="2"/>
        <v>47</v>
      </c>
      <c r="E11" s="119">
        <f t="shared" si="2"/>
        <v>5056</v>
      </c>
      <c r="F11" s="119">
        <f t="shared" si="2"/>
        <v>49</v>
      </c>
      <c r="G11" s="119">
        <f t="shared" si="2"/>
        <v>5254</v>
      </c>
      <c r="H11" s="119">
        <f t="shared" si="2"/>
        <v>2</v>
      </c>
      <c r="I11" s="123">
        <f t="shared" si="2"/>
        <v>198</v>
      </c>
      <c r="J11" s="66" t="s">
        <v>13</v>
      </c>
    </row>
    <row r="12" spans="1:17" ht="15" x14ac:dyDescent="0.25">
      <c r="A12" s="73" t="s">
        <v>57</v>
      </c>
      <c r="B12" s="168"/>
      <c r="C12" s="168"/>
      <c r="D12" s="168"/>
      <c r="E12" s="168"/>
      <c r="F12" s="168"/>
      <c r="G12" s="168"/>
      <c r="H12" s="168"/>
      <c r="I12" s="164"/>
      <c r="J12" s="66" t="s">
        <v>13</v>
      </c>
    </row>
    <row r="13" spans="1:17" x14ac:dyDescent="0.2">
      <c r="A13" s="155" t="s">
        <v>58</v>
      </c>
      <c r="B13" s="168"/>
      <c r="C13" s="168">
        <v>1389</v>
      </c>
      <c r="D13" s="168"/>
      <c r="E13" s="168">
        <v>1413</v>
      </c>
      <c r="F13" s="168"/>
      <c r="G13" s="168">
        <f>1413+3+59+20+11+39</f>
        <v>1545</v>
      </c>
      <c r="H13" s="168"/>
      <c r="I13" s="164">
        <f t="shared" ref="I13:I30" si="3">G13-E13</f>
        <v>132</v>
      </c>
      <c r="J13" s="66" t="s">
        <v>13</v>
      </c>
    </row>
    <row r="14" spans="1:17" x14ac:dyDescent="0.2">
      <c r="A14" s="155" t="s">
        <v>59</v>
      </c>
      <c r="B14" s="168"/>
      <c r="C14" s="168">
        <v>0</v>
      </c>
      <c r="D14" s="168"/>
      <c r="E14" s="168">
        <v>0</v>
      </c>
      <c r="F14" s="168"/>
      <c r="G14" s="168">
        <v>0</v>
      </c>
      <c r="H14" s="168"/>
      <c r="I14" s="164">
        <f t="shared" si="3"/>
        <v>0</v>
      </c>
      <c r="J14" s="66" t="s">
        <v>13</v>
      </c>
    </row>
    <row r="15" spans="1:17" x14ac:dyDescent="0.2">
      <c r="A15" s="155" t="s">
        <v>60</v>
      </c>
      <c r="B15" s="168"/>
      <c r="C15" s="168">
        <v>387</v>
      </c>
      <c r="D15" s="168"/>
      <c r="E15" s="168">
        <v>750</v>
      </c>
      <c r="F15" s="168"/>
      <c r="G15" s="168">
        <f>750+16</f>
        <v>766</v>
      </c>
      <c r="H15" s="168"/>
      <c r="I15" s="164">
        <f t="shared" si="3"/>
        <v>16</v>
      </c>
      <c r="J15" s="66" t="s">
        <v>13</v>
      </c>
    </row>
    <row r="16" spans="1:17" x14ac:dyDescent="0.2">
      <c r="A16" s="155" t="s">
        <v>110</v>
      </c>
      <c r="B16" s="168"/>
      <c r="C16" s="168">
        <v>721</v>
      </c>
      <c r="D16" s="168"/>
      <c r="E16" s="168">
        <v>30</v>
      </c>
      <c r="F16" s="168"/>
      <c r="G16" s="168">
        <v>30</v>
      </c>
      <c r="H16" s="168"/>
      <c r="I16" s="164">
        <f t="shared" si="3"/>
        <v>0</v>
      </c>
      <c r="J16" s="66" t="s">
        <v>13</v>
      </c>
    </row>
    <row r="17" spans="1:10" x14ac:dyDescent="0.2">
      <c r="A17" s="155" t="s">
        <v>61</v>
      </c>
      <c r="B17" s="168"/>
      <c r="C17" s="168">
        <v>1441</v>
      </c>
      <c r="D17" s="168"/>
      <c r="E17" s="168">
        <v>1526</v>
      </c>
      <c r="F17" s="168"/>
      <c r="G17" s="168">
        <f>1526+66+12</f>
        <v>1604</v>
      </c>
      <c r="H17" s="168"/>
      <c r="I17" s="164">
        <f t="shared" si="3"/>
        <v>78</v>
      </c>
      <c r="J17" s="66" t="s">
        <v>13</v>
      </c>
    </row>
    <row r="18" spans="1:10" x14ac:dyDescent="0.2">
      <c r="A18" s="155" t="s">
        <v>62</v>
      </c>
      <c r="B18" s="168"/>
      <c r="C18" s="168">
        <v>107</v>
      </c>
      <c r="D18" s="168"/>
      <c r="E18" s="168">
        <v>108</v>
      </c>
      <c r="F18" s="168"/>
      <c r="G18" s="168">
        <v>108</v>
      </c>
      <c r="H18" s="168"/>
      <c r="I18" s="164">
        <f t="shared" si="3"/>
        <v>0</v>
      </c>
      <c r="J18" s="66" t="s">
        <v>13</v>
      </c>
    </row>
    <row r="19" spans="1:10" x14ac:dyDescent="0.2">
      <c r="A19" s="155" t="s">
        <v>63</v>
      </c>
      <c r="B19" s="168"/>
      <c r="C19" s="168">
        <v>348</v>
      </c>
      <c r="D19" s="168"/>
      <c r="E19" s="168">
        <v>293</v>
      </c>
      <c r="F19" s="168"/>
      <c r="G19" s="168">
        <v>293</v>
      </c>
      <c r="H19" s="168"/>
      <c r="I19" s="164">
        <f t="shared" si="3"/>
        <v>0</v>
      </c>
      <c r="J19" s="66" t="s">
        <v>13</v>
      </c>
    </row>
    <row r="20" spans="1:10" x14ac:dyDescent="0.2">
      <c r="A20" s="155" t="s">
        <v>64</v>
      </c>
      <c r="B20" s="168"/>
      <c r="C20" s="168">
        <v>3</v>
      </c>
      <c r="D20" s="168"/>
      <c r="E20" s="168">
        <v>4</v>
      </c>
      <c r="F20" s="168"/>
      <c r="G20" s="168">
        <v>4</v>
      </c>
      <c r="H20" s="168"/>
      <c r="I20" s="164">
        <f t="shared" si="3"/>
        <v>0</v>
      </c>
      <c r="J20" s="66" t="s">
        <v>13</v>
      </c>
    </row>
    <row r="21" spans="1:10" x14ac:dyDescent="0.2">
      <c r="A21" s="155" t="s">
        <v>65</v>
      </c>
      <c r="B21" s="168"/>
      <c r="C21" s="168">
        <v>11</v>
      </c>
      <c r="D21" s="168"/>
      <c r="E21" s="168">
        <v>881</v>
      </c>
      <c r="F21" s="168"/>
      <c r="G21" s="168">
        <v>881</v>
      </c>
      <c r="H21" s="168"/>
      <c r="I21" s="164">
        <f t="shared" si="3"/>
        <v>0</v>
      </c>
      <c r="J21" s="66" t="s">
        <v>13</v>
      </c>
    </row>
    <row r="22" spans="1:10" x14ac:dyDescent="0.2">
      <c r="A22" s="155" t="s">
        <v>66</v>
      </c>
      <c r="B22" s="168"/>
      <c r="C22" s="168">
        <v>559</v>
      </c>
      <c r="D22" s="168"/>
      <c r="E22" s="168">
        <f>257+120+233</f>
        <v>610</v>
      </c>
      <c r="F22" s="168"/>
      <c r="G22" s="168">
        <f>610+342</f>
        <v>952</v>
      </c>
      <c r="H22" s="168"/>
      <c r="I22" s="164">
        <f t="shared" si="3"/>
        <v>342</v>
      </c>
      <c r="J22" s="66" t="s">
        <v>13</v>
      </c>
    </row>
    <row r="23" spans="1:10" x14ac:dyDescent="0.2">
      <c r="A23" s="155" t="s">
        <v>67</v>
      </c>
      <c r="B23" s="168"/>
      <c r="C23" s="168">
        <v>657</v>
      </c>
      <c r="D23" s="168"/>
      <c r="E23" s="168">
        <f>555+233</f>
        <v>788</v>
      </c>
      <c r="F23" s="168"/>
      <c r="G23" s="168">
        <f>788+3+29</f>
        <v>820</v>
      </c>
      <c r="H23" s="168"/>
      <c r="I23" s="164">
        <f t="shared" si="3"/>
        <v>32</v>
      </c>
      <c r="J23" s="66" t="s">
        <v>13</v>
      </c>
    </row>
    <row r="24" spans="1:10" x14ac:dyDescent="0.2">
      <c r="A24" s="155" t="s">
        <v>68</v>
      </c>
      <c r="B24" s="168"/>
      <c r="C24" s="168">
        <v>0</v>
      </c>
      <c r="D24" s="168"/>
      <c r="E24" s="168">
        <v>0</v>
      </c>
      <c r="F24" s="168"/>
      <c r="G24" s="168">
        <v>0</v>
      </c>
      <c r="H24" s="168"/>
      <c r="I24" s="164">
        <f t="shared" si="3"/>
        <v>0</v>
      </c>
      <c r="J24" s="66" t="s">
        <v>13</v>
      </c>
    </row>
    <row r="25" spans="1:10" x14ac:dyDescent="0.2">
      <c r="A25" s="155" t="s">
        <v>69</v>
      </c>
      <c r="B25" s="168"/>
      <c r="C25" s="168">
        <v>0</v>
      </c>
      <c r="D25" s="168"/>
      <c r="E25" s="168">
        <v>0</v>
      </c>
      <c r="F25" s="168"/>
      <c r="G25" s="168">
        <v>0</v>
      </c>
      <c r="H25" s="168"/>
      <c r="I25" s="164">
        <f t="shared" si="3"/>
        <v>0</v>
      </c>
      <c r="J25" s="66" t="s">
        <v>13</v>
      </c>
    </row>
    <row r="26" spans="1:10" x14ac:dyDescent="0.2">
      <c r="A26" s="155" t="s">
        <v>31</v>
      </c>
      <c r="B26" s="168"/>
      <c r="C26" s="168">
        <v>4</v>
      </c>
      <c r="D26" s="168"/>
      <c r="E26" s="168">
        <v>5</v>
      </c>
      <c r="F26" s="168"/>
      <c r="G26" s="168">
        <v>5</v>
      </c>
      <c r="H26" s="168"/>
      <c r="I26" s="164">
        <f t="shared" si="3"/>
        <v>0</v>
      </c>
      <c r="J26" s="66" t="s">
        <v>13</v>
      </c>
    </row>
    <row r="27" spans="1:10" x14ac:dyDescent="0.2">
      <c r="A27" s="155" t="s">
        <v>70</v>
      </c>
      <c r="B27" s="168"/>
      <c r="C27" s="168">
        <v>68</v>
      </c>
      <c r="D27" s="168"/>
      <c r="E27" s="168">
        <v>16</v>
      </c>
      <c r="F27" s="168"/>
      <c r="G27" s="168">
        <v>16</v>
      </c>
      <c r="H27" s="168"/>
      <c r="I27" s="164">
        <f t="shared" si="3"/>
        <v>0</v>
      </c>
      <c r="J27" s="66" t="s">
        <v>13</v>
      </c>
    </row>
    <row r="28" spans="1:10" x14ac:dyDescent="0.2">
      <c r="A28" s="155" t="s">
        <v>71</v>
      </c>
      <c r="B28" s="168"/>
      <c r="C28" s="168">
        <v>0</v>
      </c>
      <c r="D28" s="168"/>
      <c r="E28" s="168">
        <v>0</v>
      </c>
      <c r="F28" s="168"/>
      <c r="G28" s="168">
        <v>0</v>
      </c>
      <c r="H28" s="168"/>
      <c r="I28" s="164">
        <f t="shared" si="3"/>
        <v>0</v>
      </c>
      <c r="J28" s="66" t="s">
        <v>13</v>
      </c>
    </row>
    <row r="29" spans="1:10" x14ac:dyDescent="0.2">
      <c r="A29" s="155" t="s">
        <v>72</v>
      </c>
      <c r="B29" s="168"/>
      <c r="C29" s="168">
        <v>46</v>
      </c>
      <c r="D29" s="168"/>
      <c r="E29" s="168">
        <v>70</v>
      </c>
      <c r="F29" s="168"/>
      <c r="G29" s="168">
        <f>70+4</f>
        <v>74</v>
      </c>
      <c r="H29" s="168"/>
      <c r="I29" s="164">
        <f t="shared" si="3"/>
        <v>4</v>
      </c>
      <c r="J29" s="66" t="s">
        <v>13</v>
      </c>
    </row>
    <row r="30" spans="1:10" x14ac:dyDescent="0.2">
      <c r="A30" s="155" t="s">
        <v>73</v>
      </c>
      <c r="B30" s="168"/>
      <c r="C30" s="168">
        <v>344</v>
      </c>
      <c r="D30" s="168"/>
      <c r="E30" s="168">
        <f>150+300</f>
        <v>450</v>
      </c>
      <c r="F30" s="168"/>
      <c r="G30" s="168">
        <f>450+150+20</f>
        <v>620</v>
      </c>
      <c r="H30" s="168"/>
      <c r="I30" s="164">
        <f t="shared" si="3"/>
        <v>170</v>
      </c>
      <c r="J30" s="66" t="s">
        <v>13</v>
      </c>
    </row>
    <row r="31" spans="1:10" ht="15" x14ac:dyDescent="0.25">
      <c r="A31" s="74" t="s">
        <v>74</v>
      </c>
      <c r="B31" s="87"/>
      <c r="C31" s="87">
        <f>SUM(C11:C30)</f>
        <v>10924</v>
      </c>
      <c r="D31" s="87"/>
      <c r="E31" s="87">
        <f>SUM(E11:E30)</f>
        <v>12000</v>
      </c>
      <c r="F31" s="87"/>
      <c r="G31" s="87">
        <f>SUM(G11:G30)</f>
        <v>12972</v>
      </c>
      <c r="H31" s="87"/>
      <c r="I31" s="89">
        <f>SUM(I11:I30)</f>
        <v>972</v>
      </c>
      <c r="J31" s="66" t="s">
        <v>13</v>
      </c>
    </row>
    <row r="32" spans="1:10" ht="15.75" thickBot="1" x14ac:dyDescent="0.3">
      <c r="A32" s="75" t="s">
        <v>75</v>
      </c>
      <c r="B32" s="151">
        <f t="shared" ref="B32:I32" si="4">SUM(B31:B31)</f>
        <v>0</v>
      </c>
      <c r="C32" s="151">
        <f t="shared" si="4"/>
        <v>10924</v>
      </c>
      <c r="D32" s="151">
        <f t="shared" si="4"/>
        <v>0</v>
      </c>
      <c r="E32" s="151">
        <f t="shared" si="4"/>
        <v>12000</v>
      </c>
      <c r="F32" s="151">
        <f t="shared" si="4"/>
        <v>0</v>
      </c>
      <c r="G32" s="151">
        <f t="shared" si="4"/>
        <v>12972</v>
      </c>
      <c r="H32" s="151">
        <f t="shared" si="4"/>
        <v>0</v>
      </c>
      <c r="I32" s="152">
        <f t="shared" si="4"/>
        <v>972</v>
      </c>
      <c r="J32" s="66" t="s">
        <v>13</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zoomScale="90" zoomScaleNormal="100" zoomScaleSheetLayoutView="90" workbookViewId="0">
      <selection activeCell="A40" sqref="A40"/>
    </sheetView>
  </sheetViews>
  <sheetFormatPr defaultRowHeight="14.25" x14ac:dyDescent="0.2"/>
  <cols>
    <col min="1" max="1" width="113.5703125" style="156" customWidth="1"/>
    <col min="2" max="2" width="17.5703125" style="160" customWidth="1"/>
    <col min="3" max="3" width="11.42578125" style="160" customWidth="1"/>
    <col min="4" max="4" width="14.5703125" style="161" customWidth="1"/>
    <col min="5" max="5" width="11.5703125" style="4" bestFit="1" customWidth="1"/>
    <col min="6" max="6" width="4.85546875" style="156" customWidth="1"/>
    <col min="7" max="16384" width="9.140625" style="156"/>
  </cols>
  <sheetData>
    <row r="1" spans="1:6" ht="18" x14ac:dyDescent="0.25">
      <c r="A1" s="218" t="s">
        <v>0</v>
      </c>
      <c r="B1" s="218"/>
      <c r="C1" s="218"/>
      <c r="D1" s="218"/>
      <c r="E1" s="4" t="s">
        <v>13</v>
      </c>
      <c r="F1" s="186"/>
    </row>
    <row r="2" spans="1:6" ht="15" x14ac:dyDescent="0.2">
      <c r="A2" s="219" t="s">
        <v>153</v>
      </c>
      <c r="B2" s="219"/>
      <c r="C2" s="219"/>
      <c r="D2" s="219"/>
      <c r="E2" s="4" t="s">
        <v>13</v>
      </c>
    </row>
    <row r="3" spans="1:6" x14ac:dyDescent="0.2">
      <c r="A3" s="220" t="s">
        <v>1</v>
      </c>
      <c r="B3" s="220"/>
      <c r="C3" s="220"/>
      <c r="D3" s="220"/>
      <c r="E3" s="4" t="s">
        <v>13</v>
      </c>
    </row>
    <row r="4" spans="1:6" x14ac:dyDescent="0.2">
      <c r="A4" s="221" t="s">
        <v>2</v>
      </c>
      <c r="B4" s="221"/>
      <c r="C4" s="221"/>
      <c r="D4" s="221"/>
      <c r="E4" s="4" t="s">
        <v>13</v>
      </c>
    </row>
    <row r="5" spans="1:6" ht="15" thickBot="1" x14ac:dyDescent="0.25">
      <c r="E5" s="4" t="s">
        <v>13</v>
      </c>
    </row>
    <row r="6" spans="1:6" ht="15" x14ac:dyDescent="0.25">
      <c r="B6" s="222" t="s">
        <v>116</v>
      </c>
      <c r="C6" s="223"/>
      <c r="D6" s="224"/>
      <c r="E6" s="4" t="s">
        <v>13</v>
      </c>
    </row>
    <row r="7" spans="1:6" ht="15.75" thickBot="1" x14ac:dyDescent="0.25">
      <c r="B7" s="1" t="s">
        <v>140</v>
      </c>
      <c r="C7" s="2" t="s">
        <v>141</v>
      </c>
      <c r="D7" s="3" t="s">
        <v>4</v>
      </c>
      <c r="E7" s="4" t="s">
        <v>13</v>
      </c>
    </row>
    <row r="8" spans="1:6" ht="15" x14ac:dyDescent="0.25">
      <c r="A8" s="97" t="s">
        <v>114</v>
      </c>
      <c r="B8" s="98">
        <v>56</v>
      </c>
      <c r="C8" s="99">
        <v>45</v>
      </c>
      <c r="D8" s="100">
        <v>12036</v>
      </c>
      <c r="E8" s="4" t="s">
        <v>13</v>
      </c>
    </row>
    <row r="9" spans="1:6" ht="15" x14ac:dyDescent="0.25">
      <c r="A9" s="178" t="s">
        <v>115</v>
      </c>
      <c r="B9" s="103" t="s">
        <v>32</v>
      </c>
      <c r="C9" s="104"/>
      <c r="D9" s="105">
        <v>-250</v>
      </c>
    </row>
    <row r="10" spans="1:6" ht="15" x14ac:dyDescent="0.25">
      <c r="A10" s="178" t="s">
        <v>137</v>
      </c>
      <c r="B10" s="103"/>
      <c r="C10" s="104"/>
      <c r="D10" s="105">
        <v>-576</v>
      </c>
    </row>
    <row r="11" spans="1:6" ht="15" x14ac:dyDescent="0.25">
      <c r="A11" s="96" t="s">
        <v>117</v>
      </c>
      <c r="B11" s="118">
        <f>SUM(B8:B10)</f>
        <v>56</v>
      </c>
      <c r="C11" s="119">
        <f>SUM(C8:C10)</f>
        <v>45</v>
      </c>
      <c r="D11" s="120">
        <f>SUM(D8:D10)</f>
        <v>11210</v>
      </c>
      <c r="E11" s="4" t="s">
        <v>13</v>
      </c>
    </row>
    <row r="12" spans="1:6" ht="15" x14ac:dyDescent="0.25">
      <c r="A12" s="96"/>
      <c r="B12" s="118"/>
      <c r="C12" s="119"/>
      <c r="D12" s="120"/>
    </row>
    <row r="13" spans="1:6" ht="15" x14ac:dyDescent="0.25">
      <c r="A13" s="85" t="s">
        <v>145</v>
      </c>
      <c r="B13" s="118">
        <v>56</v>
      </c>
      <c r="C13" s="119">
        <v>47</v>
      </c>
      <c r="D13" s="120">
        <v>12000</v>
      </c>
      <c r="E13" s="4" t="s">
        <v>13</v>
      </c>
    </row>
    <row r="14" spans="1:6" ht="15" x14ac:dyDescent="0.25">
      <c r="A14" s="162" t="s">
        <v>138</v>
      </c>
      <c r="B14" s="153">
        <v>0</v>
      </c>
      <c r="C14" s="154">
        <v>0</v>
      </c>
      <c r="D14" s="165">
        <v>0</v>
      </c>
    </row>
    <row r="15" spans="1:6" ht="15" x14ac:dyDescent="0.25">
      <c r="A15" s="88" t="s">
        <v>146</v>
      </c>
      <c r="B15" s="180">
        <f>SUM(B13:B14)</f>
        <v>56</v>
      </c>
      <c r="C15" s="135">
        <f>SUM(C13:C14)</f>
        <v>47</v>
      </c>
      <c r="D15" s="179">
        <f>SUM(D13:D14)</f>
        <v>12000</v>
      </c>
      <c r="E15" s="4" t="s">
        <v>13</v>
      </c>
    </row>
    <row r="16" spans="1:6" ht="15" x14ac:dyDescent="0.25">
      <c r="A16" s="88"/>
      <c r="B16" s="86"/>
      <c r="C16" s="87"/>
      <c r="D16" s="89"/>
      <c r="E16" s="4" t="s">
        <v>13</v>
      </c>
    </row>
    <row r="17" spans="1:5" ht="15" hidden="1" x14ac:dyDescent="0.25">
      <c r="A17" s="90" t="s">
        <v>5</v>
      </c>
      <c r="B17" s="86"/>
      <c r="C17" s="87"/>
      <c r="D17" s="89"/>
      <c r="E17" s="4" t="s">
        <v>13</v>
      </c>
    </row>
    <row r="18" spans="1:5" hidden="1" x14ac:dyDescent="0.2">
      <c r="A18" s="166" t="s">
        <v>6</v>
      </c>
      <c r="B18" s="126">
        <v>0</v>
      </c>
      <c r="C18" s="127">
        <v>0</v>
      </c>
      <c r="D18" s="128">
        <v>0</v>
      </c>
      <c r="E18" s="4" t="s">
        <v>13</v>
      </c>
    </row>
    <row r="19" spans="1:5" ht="15" hidden="1" x14ac:dyDescent="0.25">
      <c r="A19" s="91" t="s">
        <v>113</v>
      </c>
      <c r="B19" s="86">
        <f>SUM(B18:B18)</f>
        <v>0</v>
      </c>
      <c r="C19" s="87">
        <f>SUM(C18:C18)</f>
        <v>0</v>
      </c>
      <c r="D19" s="89">
        <f>SUM(D18:D18)</f>
        <v>0</v>
      </c>
      <c r="E19" s="4" t="s">
        <v>13</v>
      </c>
    </row>
    <row r="20" spans="1:5" ht="15" x14ac:dyDescent="0.25">
      <c r="A20" s="90" t="s">
        <v>93</v>
      </c>
      <c r="B20" s="86"/>
      <c r="C20" s="87"/>
      <c r="D20" s="89"/>
      <c r="E20" s="4" t="s">
        <v>13</v>
      </c>
    </row>
    <row r="21" spans="1:5" x14ac:dyDescent="0.2">
      <c r="A21" s="169" t="s">
        <v>7</v>
      </c>
      <c r="B21" s="167">
        <v>0</v>
      </c>
      <c r="C21" s="168">
        <v>0</v>
      </c>
      <c r="D21" s="164">
        <v>154</v>
      </c>
      <c r="E21" s="4" t="s">
        <v>13</v>
      </c>
    </row>
    <row r="22" spans="1:5" x14ac:dyDescent="0.2">
      <c r="A22" s="169" t="s">
        <v>8</v>
      </c>
      <c r="B22" s="167">
        <v>0</v>
      </c>
      <c r="C22" s="168">
        <v>0</v>
      </c>
      <c r="D22" s="164">
        <v>411</v>
      </c>
      <c r="E22" s="4" t="s">
        <v>13</v>
      </c>
    </row>
    <row r="23" spans="1:5" x14ac:dyDescent="0.2">
      <c r="A23" s="169" t="s">
        <v>9</v>
      </c>
      <c r="B23" s="167">
        <v>0</v>
      </c>
      <c r="C23" s="168">
        <v>0</v>
      </c>
      <c r="D23" s="164">
        <v>150</v>
      </c>
      <c r="E23" s="4" t="s">
        <v>13</v>
      </c>
    </row>
    <row r="24" spans="1:5" ht="15" x14ac:dyDescent="0.25">
      <c r="A24" s="91" t="s">
        <v>94</v>
      </c>
      <c r="B24" s="86">
        <f>SUM(B21:B23)</f>
        <v>0</v>
      </c>
      <c r="C24" s="87">
        <f>SUM(C21:C23)</f>
        <v>0</v>
      </c>
      <c r="D24" s="89">
        <f>SUM(D21:D23)</f>
        <v>715</v>
      </c>
      <c r="E24" s="4" t="s">
        <v>13</v>
      </c>
    </row>
    <row r="25" spans="1:5" ht="15" x14ac:dyDescent="0.25">
      <c r="A25" s="88" t="s">
        <v>95</v>
      </c>
      <c r="B25" s="124">
        <f>B24+B19</f>
        <v>0</v>
      </c>
      <c r="C25" s="28">
        <f>C24+C19</f>
        <v>0</v>
      </c>
      <c r="D25" s="29">
        <f>D24+D19</f>
        <v>715</v>
      </c>
      <c r="E25" s="4" t="s">
        <v>13</v>
      </c>
    </row>
    <row r="26" spans="1:5" ht="15" x14ac:dyDescent="0.25">
      <c r="A26" s="92" t="s">
        <v>118</v>
      </c>
      <c r="B26" s="122">
        <f>B15+B25</f>
        <v>56</v>
      </c>
      <c r="C26" s="119">
        <f>C15+C25</f>
        <v>47</v>
      </c>
      <c r="D26" s="123">
        <f>D15+D25</f>
        <v>12715</v>
      </c>
      <c r="E26" s="4" t="s">
        <v>13</v>
      </c>
    </row>
    <row r="27" spans="1:5" ht="15" x14ac:dyDescent="0.25">
      <c r="A27" s="92" t="s">
        <v>10</v>
      </c>
      <c r="B27" s="122"/>
      <c r="C27" s="119"/>
      <c r="D27" s="123"/>
      <c r="E27" s="4" t="s">
        <v>13</v>
      </c>
    </row>
    <row r="28" spans="1:5" ht="15" x14ac:dyDescent="0.25">
      <c r="A28" s="169" t="s">
        <v>165</v>
      </c>
      <c r="B28" s="93"/>
      <c r="C28" s="87"/>
      <c r="D28" s="94"/>
      <c r="E28" s="4" t="s">
        <v>13</v>
      </c>
    </row>
    <row r="29" spans="1:5" x14ac:dyDescent="0.2">
      <c r="A29" s="170" t="s">
        <v>152</v>
      </c>
      <c r="B29" s="171">
        <v>4</v>
      </c>
      <c r="C29" s="168">
        <v>2</v>
      </c>
      <c r="D29" s="172">
        <v>257</v>
      </c>
      <c r="E29" s="4" t="s">
        <v>13</v>
      </c>
    </row>
    <row r="30" spans="1:5" x14ac:dyDescent="0.2">
      <c r="A30" s="170" t="s">
        <v>11</v>
      </c>
      <c r="B30" s="171">
        <f>SUM(B29:B29)</f>
        <v>4</v>
      </c>
      <c r="C30" s="168">
        <f>SUM(C29:C29)</f>
        <v>2</v>
      </c>
      <c r="D30" s="172">
        <f>SUM(D29:D29)</f>
        <v>257</v>
      </c>
      <c r="E30" s="4" t="s">
        <v>13</v>
      </c>
    </row>
    <row r="31" spans="1:5" ht="15" x14ac:dyDescent="0.25">
      <c r="A31" s="88" t="s">
        <v>12</v>
      </c>
      <c r="B31" s="121">
        <f>B30</f>
        <v>4</v>
      </c>
      <c r="C31" s="28">
        <f>C30</f>
        <v>2</v>
      </c>
      <c r="D31" s="125">
        <f>D30</f>
        <v>257</v>
      </c>
      <c r="E31" s="4" t="s">
        <v>13</v>
      </c>
    </row>
    <row r="32" spans="1:5" ht="15" x14ac:dyDescent="0.25">
      <c r="A32" s="95" t="s">
        <v>119</v>
      </c>
      <c r="B32" s="118">
        <f>B26+B31</f>
        <v>60</v>
      </c>
      <c r="C32" s="119">
        <f>C26+C31</f>
        <v>49</v>
      </c>
      <c r="D32" s="120">
        <f>D26+D31</f>
        <v>12972</v>
      </c>
      <c r="E32" s="4" t="s">
        <v>13</v>
      </c>
    </row>
    <row r="33" spans="1:5" ht="15" x14ac:dyDescent="0.25">
      <c r="A33" s="162" t="s">
        <v>139</v>
      </c>
      <c r="B33" s="121"/>
      <c r="C33" s="28"/>
      <c r="D33" s="163">
        <v>0</v>
      </c>
      <c r="E33" s="4" t="s">
        <v>13</v>
      </c>
    </row>
    <row r="34" spans="1:5" s="5" customFormat="1" ht="15" x14ac:dyDescent="0.25">
      <c r="A34" s="106" t="s">
        <v>120</v>
      </c>
      <c r="B34" s="103">
        <f t="shared" ref="B34:C34" si="0">SUM(B32:B33)</f>
        <v>60</v>
      </c>
      <c r="C34" s="104">
        <f t="shared" si="0"/>
        <v>49</v>
      </c>
      <c r="D34" s="105">
        <f>SUM(D32:D33)</f>
        <v>12972</v>
      </c>
      <c r="E34" s="4" t="s">
        <v>13</v>
      </c>
    </row>
    <row r="35" spans="1:5" ht="15" thickBot="1" x14ac:dyDescent="0.25">
      <c r="A35" s="173" t="s">
        <v>151</v>
      </c>
      <c r="B35" s="204">
        <f>B32-B13</f>
        <v>4</v>
      </c>
      <c r="C35" s="205">
        <f>C32-C13</f>
        <v>2</v>
      </c>
      <c r="D35" s="206">
        <f>D32-D13</f>
        <v>972</v>
      </c>
      <c r="E35" s="4" t="s">
        <v>13</v>
      </c>
    </row>
    <row r="36" spans="1:5" x14ac:dyDescent="0.2">
      <c r="A36" s="4"/>
      <c r="E36" s="4" t="s">
        <v>13</v>
      </c>
    </row>
    <row r="37" spans="1:5" ht="17.25" x14ac:dyDescent="0.2">
      <c r="A37" s="216" t="s">
        <v>142</v>
      </c>
      <c r="B37" s="217"/>
      <c r="C37" s="217"/>
      <c r="D37" s="217"/>
      <c r="E37" s="4" t="s">
        <v>13</v>
      </c>
    </row>
    <row r="38" spans="1:5" x14ac:dyDescent="0.2">
      <c r="E38" s="4" t="s">
        <v>14</v>
      </c>
    </row>
  </sheetData>
  <mergeCells count="6">
    <mergeCell ref="A37:D37"/>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view="pageBreakPreview" zoomScale="80" zoomScaleNormal="100" zoomScaleSheetLayoutView="80" workbookViewId="0">
      <selection activeCell="A18" sqref="A18:A19"/>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18" t="s">
        <v>0</v>
      </c>
      <c r="B1" s="218"/>
      <c r="C1" s="218"/>
      <c r="D1" s="218"/>
      <c r="E1" s="218"/>
      <c r="F1" s="218"/>
      <c r="G1" s="218"/>
      <c r="H1" s="218"/>
      <c r="I1" s="218"/>
      <c r="J1" s="218"/>
      <c r="K1" s="218"/>
      <c r="L1" s="218"/>
      <c r="M1" s="218"/>
      <c r="N1" s="66" t="s">
        <v>13</v>
      </c>
      <c r="O1" s="6"/>
      <c r="P1" s="6"/>
      <c r="Q1" s="6"/>
      <c r="R1" s="6"/>
      <c r="S1" s="6"/>
      <c r="T1" s="6"/>
      <c r="U1" s="6"/>
    </row>
    <row r="2" spans="1:21" ht="15" x14ac:dyDescent="0.2">
      <c r="A2" s="219" t="s">
        <v>153</v>
      </c>
      <c r="B2" s="219"/>
      <c r="C2" s="219"/>
      <c r="D2" s="219"/>
      <c r="E2" s="219"/>
      <c r="F2" s="219"/>
      <c r="G2" s="219"/>
      <c r="H2" s="219"/>
      <c r="I2" s="219"/>
      <c r="J2" s="219"/>
      <c r="K2" s="219"/>
      <c r="L2" s="219"/>
      <c r="M2" s="219"/>
      <c r="N2" s="66" t="s">
        <v>13</v>
      </c>
      <c r="O2" s="7"/>
      <c r="P2" s="7"/>
      <c r="Q2" s="7"/>
      <c r="R2" s="7"/>
      <c r="S2" s="7"/>
      <c r="T2" s="7"/>
      <c r="U2" s="7"/>
    </row>
    <row r="3" spans="1:21" x14ac:dyDescent="0.2">
      <c r="A3" s="228" t="s">
        <v>1</v>
      </c>
      <c r="B3" s="228"/>
      <c r="C3" s="228"/>
      <c r="D3" s="228"/>
      <c r="E3" s="228"/>
      <c r="F3" s="228"/>
      <c r="G3" s="228"/>
      <c r="H3" s="228"/>
      <c r="I3" s="228"/>
      <c r="J3" s="228"/>
      <c r="K3" s="228"/>
      <c r="L3" s="228"/>
      <c r="M3" s="228"/>
      <c r="N3" s="66" t="s">
        <v>13</v>
      </c>
      <c r="O3" s="10"/>
      <c r="P3" s="10"/>
      <c r="Q3" s="10"/>
      <c r="R3" s="10"/>
      <c r="S3" s="10"/>
      <c r="T3" s="10"/>
      <c r="U3" s="10"/>
    </row>
    <row r="4" spans="1:21" x14ac:dyDescent="0.2">
      <c r="A4" s="225" t="s">
        <v>2</v>
      </c>
      <c r="B4" s="225"/>
      <c r="C4" s="225"/>
      <c r="D4" s="225"/>
      <c r="E4" s="225"/>
      <c r="F4" s="225"/>
      <c r="G4" s="225"/>
      <c r="H4" s="225"/>
      <c r="I4" s="225"/>
      <c r="J4" s="225"/>
      <c r="K4" s="225"/>
      <c r="L4" s="225"/>
      <c r="M4" s="225"/>
      <c r="N4" s="66" t="s">
        <v>13</v>
      </c>
      <c r="O4" s="8"/>
      <c r="P4" s="8"/>
      <c r="Q4" s="8"/>
      <c r="R4" s="8"/>
      <c r="S4" s="8"/>
      <c r="T4" s="8"/>
      <c r="U4" s="8"/>
    </row>
    <row r="5" spans="1:21" x14ac:dyDescent="0.2">
      <c r="A5" s="225"/>
      <c r="B5" s="225"/>
      <c r="C5" s="225"/>
      <c r="D5" s="225"/>
      <c r="E5" s="225"/>
      <c r="F5" s="225"/>
      <c r="G5" s="225"/>
      <c r="H5" s="225"/>
      <c r="I5" s="225"/>
      <c r="J5" s="225"/>
      <c r="K5" s="225"/>
      <c r="L5" s="225"/>
      <c r="M5" s="225"/>
      <c r="N5" s="66" t="s">
        <v>13</v>
      </c>
      <c r="O5" s="8"/>
      <c r="P5" s="8"/>
      <c r="Q5" s="8"/>
      <c r="R5" s="8"/>
      <c r="S5" s="8"/>
      <c r="T5" s="8"/>
      <c r="U5" s="8"/>
    </row>
    <row r="6" spans="1:21" ht="15" thickBot="1" x14ac:dyDescent="0.25">
      <c r="A6" s="225"/>
      <c r="B6" s="225"/>
      <c r="C6" s="225"/>
      <c r="D6" s="225"/>
      <c r="E6" s="225"/>
      <c r="F6" s="225"/>
      <c r="G6" s="225"/>
      <c r="H6" s="225"/>
      <c r="I6" s="225"/>
      <c r="J6" s="225"/>
      <c r="K6" s="225"/>
      <c r="L6" s="225"/>
      <c r="M6" s="225"/>
      <c r="N6" s="66" t="s">
        <v>13</v>
      </c>
      <c r="O6" s="8"/>
      <c r="P6" s="8"/>
      <c r="Q6" s="8"/>
      <c r="R6" s="8"/>
      <c r="S6" s="8"/>
      <c r="T6" s="8"/>
      <c r="U6" s="8"/>
    </row>
    <row r="7" spans="1:21" ht="45.75" customHeight="1" x14ac:dyDescent="0.2">
      <c r="A7" s="226" t="s">
        <v>103</v>
      </c>
      <c r="B7" s="229" t="s">
        <v>121</v>
      </c>
      <c r="C7" s="229"/>
      <c r="D7" s="229"/>
      <c r="E7" s="229" t="s">
        <v>145</v>
      </c>
      <c r="F7" s="229"/>
      <c r="G7" s="229"/>
      <c r="H7" s="229" t="s">
        <v>122</v>
      </c>
      <c r="I7" s="229"/>
      <c r="J7" s="229"/>
      <c r="K7" s="229" t="s">
        <v>118</v>
      </c>
      <c r="L7" s="229"/>
      <c r="M7" s="230"/>
      <c r="N7" s="66" t="s">
        <v>13</v>
      </c>
    </row>
    <row r="8" spans="1:21" ht="28.5" x14ac:dyDescent="0.2">
      <c r="A8" s="227"/>
      <c r="B8" s="11" t="s">
        <v>3</v>
      </c>
      <c r="C8" s="107" t="s">
        <v>97</v>
      </c>
      <c r="D8" s="11" t="s">
        <v>4</v>
      </c>
      <c r="E8" s="11" t="s">
        <v>3</v>
      </c>
      <c r="F8" s="107" t="s">
        <v>111</v>
      </c>
      <c r="G8" s="11" t="s">
        <v>4</v>
      </c>
      <c r="H8" s="11" t="s">
        <v>3</v>
      </c>
      <c r="I8" s="11" t="s">
        <v>111</v>
      </c>
      <c r="J8" s="11" t="s">
        <v>4</v>
      </c>
      <c r="K8" s="11" t="s">
        <v>3</v>
      </c>
      <c r="L8" s="11" t="s">
        <v>111</v>
      </c>
      <c r="M8" s="12" t="s">
        <v>4</v>
      </c>
      <c r="N8" s="66" t="s">
        <v>13</v>
      </c>
    </row>
    <row r="9" spans="1:21" ht="28.5" x14ac:dyDescent="0.2">
      <c r="A9" s="192" t="s">
        <v>154</v>
      </c>
      <c r="B9" s="130">
        <v>56</v>
      </c>
      <c r="C9" s="130">
        <v>45</v>
      </c>
      <c r="D9" s="130">
        <v>11210</v>
      </c>
      <c r="E9" s="130">
        <v>56</v>
      </c>
      <c r="F9" s="130">
        <v>47</v>
      </c>
      <c r="G9" s="130">
        <v>12000</v>
      </c>
      <c r="H9" s="130">
        <v>0</v>
      </c>
      <c r="I9" s="130">
        <v>0</v>
      </c>
      <c r="J9" s="130">
        <v>715</v>
      </c>
      <c r="K9" s="130">
        <f>E9+H9</f>
        <v>56</v>
      </c>
      <c r="L9" s="130">
        <f t="shared" ref="L9:M12" si="0">F9+I9</f>
        <v>47</v>
      </c>
      <c r="M9" s="131">
        <f t="shared" si="0"/>
        <v>12715</v>
      </c>
      <c r="N9" s="66" t="s">
        <v>13</v>
      </c>
    </row>
    <row r="10" spans="1:21" ht="15" x14ac:dyDescent="0.25">
      <c r="A10" s="13" t="s">
        <v>100</v>
      </c>
      <c r="B10" s="133">
        <f t="shared" ref="B10:M10" si="1">SUM(B9:B9)</f>
        <v>56</v>
      </c>
      <c r="C10" s="133">
        <f t="shared" si="1"/>
        <v>45</v>
      </c>
      <c r="D10" s="133">
        <f t="shared" si="1"/>
        <v>11210</v>
      </c>
      <c r="E10" s="133">
        <f t="shared" si="1"/>
        <v>56</v>
      </c>
      <c r="F10" s="133">
        <f t="shared" si="1"/>
        <v>47</v>
      </c>
      <c r="G10" s="133">
        <f t="shared" si="1"/>
        <v>12000</v>
      </c>
      <c r="H10" s="133">
        <f t="shared" si="1"/>
        <v>0</v>
      </c>
      <c r="I10" s="133">
        <f t="shared" si="1"/>
        <v>0</v>
      </c>
      <c r="J10" s="133">
        <f t="shared" si="1"/>
        <v>715</v>
      </c>
      <c r="K10" s="133">
        <f t="shared" si="1"/>
        <v>56</v>
      </c>
      <c r="L10" s="133">
        <f t="shared" si="1"/>
        <v>47</v>
      </c>
      <c r="M10" s="134">
        <f t="shared" si="1"/>
        <v>12715</v>
      </c>
      <c r="N10" s="66" t="s">
        <v>13</v>
      </c>
    </row>
    <row r="11" spans="1:21" ht="15" x14ac:dyDescent="0.25">
      <c r="A11" s="102" t="s">
        <v>99</v>
      </c>
      <c r="B11" s="135"/>
      <c r="C11" s="135"/>
      <c r="D11" s="136">
        <v>0</v>
      </c>
      <c r="E11" s="135"/>
      <c r="F11" s="135"/>
      <c r="G11" s="136">
        <v>0</v>
      </c>
      <c r="H11" s="135"/>
      <c r="I11" s="135"/>
      <c r="J11" s="136">
        <v>0</v>
      </c>
      <c r="K11" s="135"/>
      <c r="L11" s="135"/>
      <c r="M11" s="137">
        <f t="shared" si="0"/>
        <v>0</v>
      </c>
      <c r="N11" s="66" t="s">
        <v>13</v>
      </c>
    </row>
    <row r="12" spans="1:21" ht="15" x14ac:dyDescent="0.25">
      <c r="A12" s="115" t="s">
        <v>112</v>
      </c>
      <c r="B12" s="28"/>
      <c r="C12" s="28"/>
      <c r="D12" s="138">
        <f>SUM(D10:D11)</f>
        <v>11210</v>
      </c>
      <c r="E12" s="28"/>
      <c r="F12" s="28"/>
      <c r="G12" s="138">
        <f>SUM(G10:G11)</f>
        <v>12000</v>
      </c>
      <c r="H12" s="28"/>
      <c r="I12" s="28"/>
      <c r="J12" s="138">
        <f>SUM(J10:J11)</f>
        <v>715</v>
      </c>
      <c r="K12" s="28"/>
      <c r="L12" s="28"/>
      <c r="M12" s="139">
        <f t="shared" si="0"/>
        <v>12715</v>
      </c>
      <c r="N12" s="66" t="s">
        <v>13</v>
      </c>
    </row>
    <row r="13" spans="1:21" x14ac:dyDescent="0.2">
      <c r="A13" s="108" t="s">
        <v>16</v>
      </c>
      <c r="B13" s="140"/>
      <c r="C13" s="140">
        <v>0</v>
      </c>
      <c r="D13" s="140"/>
      <c r="E13" s="140"/>
      <c r="F13" s="140">
        <v>0</v>
      </c>
      <c r="G13" s="140"/>
      <c r="H13" s="140"/>
      <c r="I13" s="140">
        <v>0</v>
      </c>
      <c r="J13" s="140"/>
      <c r="K13" s="140"/>
      <c r="L13" s="140">
        <f t="shared" ref="L13:L14" si="2">F13+I13</f>
        <v>0</v>
      </c>
      <c r="M13" s="141"/>
      <c r="N13" s="66" t="s">
        <v>13</v>
      </c>
    </row>
    <row r="14" spans="1:21" x14ac:dyDescent="0.2">
      <c r="A14" s="109" t="s">
        <v>101</v>
      </c>
      <c r="B14" s="25"/>
      <c r="C14" s="25">
        <f>C10+C13</f>
        <v>45</v>
      </c>
      <c r="D14" s="25"/>
      <c r="E14" s="25"/>
      <c r="F14" s="25">
        <f>F10+F13</f>
        <v>47</v>
      </c>
      <c r="G14" s="25"/>
      <c r="H14" s="25"/>
      <c r="I14" s="25">
        <f>I10+I13</f>
        <v>0</v>
      </c>
      <c r="J14" s="25"/>
      <c r="K14" s="25"/>
      <c r="L14" s="25">
        <f t="shared" si="2"/>
        <v>47</v>
      </c>
      <c r="M14" s="132"/>
      <c r="N14" s="66" t="s">
        <v>13</v>
      </c>
    </row>
    <row r="15" spans="1:21" x14ac:dyDescent="0.2">
      <c r="A15" s="16"/>
      <c r="B15" s="25"/>
      <c r="C15" s="25"/>
      <c r="D15" s="25"/>
      <c r="E15" s="25"/>
      <c r="F15" s="25"/>
      <c r="G15" s="25"/>
      <c r="H15" s="25"/>
      <c r="I15" s="25"/>
      <c r="J15" s="25"/>
      <c r="K15" s="25"/>
      <c r="L15" s="25"/>
      <c r="M15" s="132"/>
      <c r="N15" s="66" t="s">
        <v>13</v>
      </c>
    </row>
    <row r="16" spans="1:21" ht="15" thickBot="1" x14ac:dyDescent="0.25">
      <c r="A16" s="110" t="s">
        <v>102</v>
      </c>
      <c r="B16" s="142"/>
      <c r="C16" s="142">
        <f>C14</f>
        <v>45</v>
      </c>
      <c r="D16" s="142"/>
      <c r="E16" s="142"/>
      <c r="F16" s="142">
        <f>F14</f>
        <v>47</v>
      </c>
      <c r="G16" s="142"/>
      <c r="H16" s="142"/>
      <c r="I16" s="142">
        <f>I14</f>
        <v>0</v>
      </c>
      <c r="J16" s="142"/>
      <c r="K16" s="142"/>
      <c r="L16" s="142">
        <f t="shared" ref="L16" si="3">F16+I16</f>
        <v>47</v>
      </c>
      <c r="M16" s="143"/>
      <c r="N16" s="66" t="s">
        <v>13</v>
      </c>
    </row>
    <row r="17" spans="1:14" ht="15" thickBot="1" x14ac:dyDescent="0.25">
      <c r="N17" s="66" t="s">
        <v>13</v>
      </c>
    </row>
    <row r="18" spans="1:14" ht="15" x14ac:dyDescent="0.2">
      <c r="A18" s="226" t="s">
        <v>103</v>
      </c>
      <c r="B18" s="229" t="s">
        <v>123</v>
      </c>
      <c r="C18" s="229"/>
      <c r="D18" s="229"/>
      <c r="E18" s="229" t="s">
        <v>124</v>
      </c>
      <c r="F18" s="229"/>
      <c r="G18" s="229"/>
      <c r="H18" s="229" t="s">
        <v>125</v>
      </c>
      <c r="I18" s="229"/>
      <c r="J18" s="230"/>
      <c r="N18" s="66" t="s">
        <v>13</v>
      </c>
    </row>
    <row r="19" spans="1:14" ht="28.5" x14ac:dyDescent="0.2">
      <c r="A19" s="227"/>
      <c r="B19" s="11" t="s">
        <v>3</v>
      </c>
      <c r="C19" s="11" t="s">
        <v>111</v>
      </c>
      <c r="D19" s="11" t="s">
        <v>4</v>
      </c>
      <c r="E19" s="11" t="s">
        <v>3</v>
      </c>
      <c r="F19" s="11" t="s">
        <v>111</v>
      </c>
      <c r="G19" s="11" t="s">
        <v>4</v>
      </c>
      <c r="H19" s="11" t="s">
        <v>3</v>
      </c>
      <c r="I19" s="11" t="s">
        <v>111</v>
      </c>
      <c r="J19" s="12" t="s">
        <v>4</v>
      </c>
      <c r="N19" s="66" t="s">
        <v>13</v>
      </c>
    </row>
    <row r="20" spans="1:14" ht="28.5" x14ac:dyDescent="0.2">
      <c r="A20" s="192" t="s">
        <v>154</v>
      </c>
      <c r="B20" s="130">
        <v>4</v>
      </c>
      <c r="C20" s="130">
        <v>2</v>
      </c>
      <c r="D20" s="130">
        <v>257</v>
      </c>
      <c r="E20" s="130">
        <v>0</v>
      </c>
      <c r="F20" s="130">
        <v>0</v>
      </c>
      <c r="G20" s="130">
        <v>0</v>
      </c>
      <c r="H20" s="130">
        <f>K9+B20+E20</f>
        <v>60</v>
      </c>
      <c r="I20" s="130">
        <f>L9+C20+F20</f>
        <v>49</v>
      </c>
      <c r="J20" s="131">
        <f>M9+D20+G20</f>
        <v>12972</v>
      </c>
      <c r="N20" s="66" t="s">
        <v>13</v>
      </c>
    </row>
    <row r="21" spans="1:14" x14ac:dyDescent="0.2">
      <c r="A21" s="275"/>
      <c r="B21" s="25"/>
      <c r="C21" s="25"/>
      <c r="D21" s="25"/>
      <c r="E21" s="25"/>
      <c r="F21" s="25"/>
      <c r="G21" s="25"/>
      <c r="H21" s="25"/>
      <c r="I21" s="25"/>
      <c r="J21" s="132"/>
      <c r="N21" s="66" t="s">
        <v>13</v>
      </c>
    </row>
    <row r="22" spans="1:14" ht="15" x14ac:dyDescent="0.25">
      <c r="A22" s="13" t="s">
        <v>100</v>
      </c>
      <c r="B22" s="133">
        <f t="shared" ref="B22:J22" si="4">SUM(B20:B21)</f>
        <v>4</v>
      </c>
      <c r="C22" s="133">
        <f t="shared" si="4"/>
        <v>2</v>
      </c>
      <c r="D22" s="133">
        <f t="shared" si="4"/>
        <v>257</v>
      </c>
      <c r="E22" s="133">
        <f t="shared" si="4"/>
        <v>0</v>
      </c>
      <c r="F22" s="133">
        <f t="shared" si="4"/>
        <v>0</v>
      </c>
      <c r="G22" s="133">
        <f t="shared" si="4"/>
        <v>0</v>
      </c>
      <c r="H22" s="133">
        <f t="shared" si="4"/>
        <v>60</v>
      </c>
      <c r="I22" s="133">
        <f t="shared" si="4"/>
        <v>49</v>
      </c>
      <c r="J22" s="134">
        <f t="shared" si="4"/>
        <v>12972</v>
      </c>
      <c r="N22" s="66" t="s">
        <v>13</v>
      </c>
    </row>
    <row r="23" spans="1:14" ht="15" x14ac:dyDescent="0.25">
      <c r="A23" s="102" t="s">
        <v>99</v>
      </c>
      <c r="B23" s="135"/>
      <c r="C23" s="135"/>
      <c r="D23" s="136">
        <v>0</v>
      </c>
      <c r="E23" s="135"/>
      <c r="F23" s="135"/>
      <c r="G23" s="136">
        <v>0</v>
      </c>
      <c r="H23" s="135"/>
      <c r="I23" s="135"/>
      <c r="J23" s="137">
        <f>M11+D23+G23</f>
        <v>0</v>
      </c>
      <c r="N23" s="66" t="s">
        <v>13</v>
      </c>
    </row>
    <row r="24" spans="1:14" ht="15" x14ac:dyDescent="0.25">
      <c r="A24" s="115" t="s">
        <v>112</v>
      </c>
      <c r="B24" s="28"/>
      <c r="C24" s="28"/>
      <c r="D24" s="138">
        <f>SUM(D22:D23)</f>
        <v>257</v>
      </c>
      <c r="E24" s="28"/>
      <c r="F24" s="28"/>
      <c r="G24" s="138">
        <f>SUM(G22:G23)</f>
        <v>0</v>
      </c>
      <c r="H24" s="28"/>
      <c r="I24" s="28"/>
      <c r="J24" s="139">
        <f>M12+D24+G24</f>
        <v>12972</v>
      </c>
      <c r="N24" s="66" t="s">
        <v>13</v>
      </c>
    </row>
    <row r="25" spans="1:14" x14ac:dyDescent="0.2">
      <c r="A25" s="101" t="s">
        <v>16</v>
      </c>
      <c r="B25" s="140"/>
      <c r="C25" s="140">
        <v>0</v>
      </c>
      <c r="D25" s="140"/>
      <c r="E25" s="140"/>
      <c r="F25" s="140">
        <v>0</v>
      </c>
      <c r="G25" s="140"/>
      <c r="H25" s="140"/>
      <c r="I25" s="140">
        <f>L13+C25+F25</f>
        <v>0</v>
      </c>
      <c r="J25" s="141"/>
      <c r="N25" s="66" t="s">
        <v>13</v>
      </c>
    </row>
    <row r="26" spans="1:14" x14ac:dyDescent="0.2">
      <c r="A26" s="16" t="s">
        <v>101</v>
      </c>
      <c r="B26" s="25"/>
      <c r="C26" s="25">
        <f>C22+C25</f>
        <v>2</v>
      </c>
      <c r="D26" s="25"/>
      <c r="E26" s="25"/>
      <c r="F26" s="25">
        <f>F22+F25</f>
        <v>0</v>
      </c>
      <c r="G26" s="25"/>
      <c r="H26" s="25"/>
      <c r="I26" s="25">
        <f>L14+C26+F26</f>
        <v>49</v>
      </c>
      <c r="J26" s="132"/>
      <c r="N26" s="66" t="s">
        <v>13</v>
      </c>
    </row>
    <row r="27" spans="1:14" ht="15" thickBot="1" x14ac:dyDescent="0.25">
      <c r="A27" s="17" t="s">
        <v>102</v>
      </c>
      <c r="B27" s="142"/>
      <c r="C27" s="142">
        <f>C26</f>
        <v>2</v>
      </c>
      <c r="D27" s="142"/>
      <c r="E27" s="142"/>
      <c r="F27" s="142">
        <f>F26</f>
        <v>0</v>
      </c>
      <c r="G27" s="142"/>
      <c r="H27" s="142"/>
      <c r="I27" s="142">
        <f>L16+C27+F27</f>
        <v>49</v>
      </c>
      <c r="J27" s="143"/>
      <c r="N27" s="66" t="s">
        <v>13</v>
      </c>
    </row>
    <row r="28" spans="1:14" x14ac:dyDescent="0.2">
      <c r="N28" s="4" t="s">
        <v>14</v>
      </c>
    </row>
    <row r="29" spans="1:14" x14ac:dyDescent="0.2">
      <c r="A29" s="42"/>
    </row>
    <row r="30" spans="1:14" x14ac:dyDescent="0.2">
      <c r="A30" s="174"/>
    </row>
  </sheetData>
  <mergeCells count="15">
    <mergeCell ref="A5:M5"/>
    <mergeCell ref="A6:M6"/>
    <mergeCell ref="A18:A19"/>
    <mergeCell ref="A1:M1"/>
    <mergeCell ref="A2:M2"/>
    <mergeCell ref="A3:M3"/>
    <mergeCell ref="A4:M4"/>
    <mergeCell ref="A7:A8"/>
    <mergeCell ref="B7:D7"/>
    <mergeCell ref="E7:G7"/>
    <mergeCell ref="H7:J7"/>
    <mergeCell ref="K7:M7"/>
    <mergeCell ref="B18:D18"/>
    <mergeCell ref="E18:G18"/>
    <mergeCell ref="H18:J18"/>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
  <sheetViews>
    <sheetView view="pageBreakPreview" zoomScale="80" zoomScaleNormal="100" zoomScaleSheetLayoutView="80" workbookViewId="0">
      <selection activeCell="A21" sqref="A21"/>
    </sheetView>
  </sheetViews>
  <sheetFormatPr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18" t="s">
        <v>126</v>
      </c>
      <c r="B1" s="218"/>
      <c r="C1" s="218"/>
      <c r="D1" s="218"/>
      <c r="E1" s="218"/>
      <c r="F1" s="218"/>
      <c r="G1" s="218"/>
      <c r="H1" s="218"/>
      <c r="I1" s="218"/>
      <c r="J1" s="218"/>
      <c r="K1" s="18" t="s">
        <v>13</v>
      </c>
      <c r="L1" s="6"/>
      <c r="M1" s="6"/>
      <c r="N1" s="6"/>
      <c r="O1" s="6"/>
      <c r="P1" s="6"/>
      <c r="Q1" s="6"/>
      <c r="R1" s="6"/>
    </row>
    <row r="2" spans="1:18" ht="18" x14ac:dyDescent="0.25">
      <c r="A2" s="219" t="s">
        <v>153</v>
      </c>
      <c r="B2" s="219"/>
      <c r="C2" s="219"/>
      <c r="D2" s="219"/>
      <c r="E2" s="219"/>
      <c r="F2" s="219"/>
      <c r="G2" s="219"/>
      <c r="H2" s="219"/>
      <c r="I2" s="219"/>
      <c r="J2" s="219"/>
      <c r="K2" s="18" t="s">
        <v>13</v>
      </c>
      <c r="L2" s="7"/>
      <c r="M2" s="7"/>
      <c r="N2" s="7"/>
      <c r="O2" s="7"/>
      <c r="P2" s="7"/>
      <c r="Q2" s="7"/>
      <c r="R2" s="7"/>
    </row>
    <row r="3" spans="1:18" ht="18" x14ac:dyDescent="0.25">
      <c r="A3" s="235" t="s">
        <v>1</v>
      </c>
      <c r="B3" s="235"/>
      <c r="C3" s="235"/>
      <c r="D3" s="235"/>
      <c r="E3" s="235"/>
      <c r="F3" s="235"/>
      <c r="G3" s="235"/>
      <c r="H3" s="235"/>
      <c r="I3" s="235"/>
      <c r="J3" s="235"/>
      <c r="K3" s="18" t="s">
        <v>13</v>
      </c>
      <c r="L3" s="10"/>
      <c r="M3" s="10"/>
      <c r="N3" s="10"/>
      <c r="O3" s="10"/>
      <c r="P3" s="10"/>
      <c r="Q3" s="10"/>
      <c r="R3" s="10"/>
    </row>
    <row r="4" spans="1:18" ht="18" x14ac:dyDescent="0.25">
      <c r="A4" s="225" t="s">
        <v>2</v>
      </c>
      <c r="B4" s="225"/>
      <c r="C4" s="225"/>
      <c r="D4" s="225"/>
      <c r="E4" s="225"/>
      <c r="F4" s="225"/>
      <c r="G4" s="225"/>
      <c r="H4" s="225"/>
      <c r="I4" s="225"/>
      <c r="J4" s="225"/>
      <c r="K4" s="18" t="s">
        <v>13</v>
      </c>
      <c r="L4" s="8"/>
      <c r="M4" s="8"/>
      <c r="N4" s="8"/>
      <c r="O4" s="8"/>
      <c r="P4" s="8"/>
      <c r="Q4" s="8"/>
      <c r="R4" s="8"/>
    </row>
    <row r="5" spans="1:18" ht="18.75" thickBot="1" x14ac:dyDescent="0.3">
      <c r="A5" s="231"/>
      <c r="B5" s="231"/>
      <c r="C5" s="231"/>
      <c r="D5" s="231"/>
      <c r="E5" s="231"/>
      <c r="F5" s="231"/>
      <c r="G5" s="231"/>
      <c r="H5" s="231"/>
      <c r="I5" s="231"/>
      <c r="J5" s="231"/>
      <c r="K5" s="18" t="s">
        <v>13</v>
      </c>
      <c r="L5" s="8"/>
      <c r="M5" s="8"/>
      <c r="N5" s="8"/>
      <c r="O5" s="8"/>
      <c r="P5" s="8"/>
      <c r="Q5" s="8"/>
      <c r="R5" s="8"/>
    </row>
    <row r="6" spans="1:18" s="20" customFormat="1" ht="33.75" customHeight="1" x14ac:dyDescent="0.25">
      <c r="A6" s="226" t="s">
        <v>18</v>
      </c>
      <c r="B6" s="236" t="s">
        <v>143</v>
      </c>
      <c r="C6" s="232" t="s">
        <v>154</v>
      </c>
      <c r="D6" s="233"/>
      <c r="E6" s="233"/>
      <c r="F6" s="234"/>
      <c r="G6" s="232" t="s">
        <v>19</v>
      </c>
      <c r="H6" s="233"/>
      <c r="I6" s="233"/>
      <c r="J6" s="234"/>
      <c r="K6" s="18" t="s">
        <v>13</v>
      </c>
    </row>
    <row r="7" spans="1:18" s="20" customFormat="1" ht="28.5" x14ac:dyDescent="0.25">
      <c r="A7" s="227"/>
      <c r="B7" s="237"/>
      <c r="C7" s="19" t="s">
        <v>3</v>
      </c>
      <c r="D7" s="19" t="s">
        <v>22</v>
      </c>
      <c r="E7" s="19" t="s">
        <v>111</v>
      </c>
      <c r="F7" s="19" t="s">
        <v>4</v>
      </c>
      <c r="G7" s="19" t="s">
        <v>3</v>
      </c>
      <c r="H7" s="19" t="s">
        <v>22</v>
      </c>
      <c r="I7" s="19" t="s">
        <v>111</v>
      </c>
      <c r="J7" s="19" t="s">
        <v>4</v>
      </c>
      <c r="K7" s="18" t="s">
        <v>13</v>
      </c>
    </row>
    <row r="8" spans="1:18" s="20" customFormat="1" ht="41.25" customHeight="1" x14ac:dyDescent="0.25">
      <c r="A8" s="192" t="s">
        <v>154</v>
      </c>
      <c r="B8" s="193" t="s">
        <v>164</v>
      </c>
      <c r="C8" s="146">
        <v>4</v>
      </c>
      <c r="D8" s="146">
        <v>0</v>
      </c>
      <c r="E8" s="146">
        <v>2</v>
      </c>
      <c r="F8" s="146">
        <v>257</v>
      </c>
      <c r="G8" s="146">
        <f>C8</f>
        <v>4</v>
      </c>
      <c r="H8" s="146">
        <f>D8</f>
        <v>0</v>
      </c>
      <c r="I8" s="146">
        <f>E8</f>
        <v>2</v>
      </c>
      <c r="J8" s="146">
        <f>F8</f>
        <v>257</v>
      </c>
      <c r="K8" s="18" t="s">
        <v>13</v>
      </c>
    </row>
    <row r="9" spans="1:18" s="20" customFormat="1" ht="18.75" thickBot="1" x14ac:dyDescent="0.3">
      <c r="A9" s="21" t="s">
        <v>21</v>
      </c>
      <c r="B9" s="22"/>
      <c r="C9" s="35">
        <f t="shared" ref="C9:J9" si="0">SUM(C8:C8)</f>
        <v>4</v>
      </c>
      <c r="D9" s="35">
        <f t="shared" si="0"/>
        <v>0</v>
      </c>
      <c r="E9" s="35">
        <f t="shared" si="0"/>
        <v>2</v>
      </c>
      <c r="F9" s="35">
        <f t="shared" si="0"/>
        <v>257</v>
      </c>
      <c r="G9" s="35">
        <f t="shared" si="0"/>
        <v>4</v>
      </c>
      <c r="H9" s="35">
        <f t="shared" si="0"/>
        <v>0</v>
      </c>
      <c r="I9" s="35">
        <f t="shared" si="0"/>
        <v>2</v>
      </c>
      <c r="J9" s="35">
        <f t="shared" si="0"/>
        <v>257</v>
      </c>
      <c r="K9" s="18" t="s">
        <v>13</v>
      </c>
    </row>
    <row r="10" spans="1:18" s="20" customFormat="1" ht="18" x14ac:dyDescent="0.25">
      <c r="K10" s="18" t="s">
        <v>13</v>
      </c>
    </row>
    <row r="11" spans="1:18" s="20" customFormat="1" ht="18" x14ac:dyDescent="0.25">
      <c r="K11" s="18" t="s">
        <v>13</v>
      </c>
    </row>
    <row r="12" spans="1:18" x14ac:dyDescent="0.2">
      <c r="K12" s="4" t="s">
        <v>14</v>
      </c>
    </row>
    <row r="13" spans="1:18" x14ac:dyDescent="0.2">
      <c r="B13" s="23"/>
    </row>
  </sheetData>
  <mergeCells count="9">
    <mergeCell ref="A5:J5"/>
    <mergeCell ref="G6:J6"/>
    <mergeCell ref="A1:J1"/>
    <mergeCell ref="A2:J2"/>
    <mergeCell ref="A3:J3"/>
    <mergeCell ref="B6:B7"/>
    <mergeCell ref="A6:A7"/>
    <mergeCell ref="C6:F6"/>
    <mergeCell ref="A4:J4"/>
  </mergeCells>
  <printOptions horizontalCentered="1"/>
  <pageMargins left="0.7" right="0.7" top="0.66" bottom="0.65" header="0.3" footer="0.3"/>
  <pageSetup scale="92"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view="pageBreakPreview" zoomScale="80" zoomScaleNormal="100" zoomScaleSheetLayoutView="80" workbookViewId="0">
      <selection activeCell="D30" sqref="D30"/>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18" t="s">
        <v>23</v>
      </c>
      <c r="B1" s="218"/>
      <c r="C1" s="218"/>
      <c r="D1" s="218"/>
      <c r="E1" s="218"/>
      <c r="F1" s="218"/>
      <c r="G1" s="218"/>
      <c r="H1" s="218"/>
      <c r="I1" s="218"/>
      <c r="J1" s="218"/>
      <c r="K1" s="218"/>
      <c r="L1" s="218"/>
      <c r="M1" s="218"/>
      <c r="N1" s="218"/>
      <c r="O1" s="66" t="s">
        <v>13</v>
      </c>
      <c r="P1" s="6"/>
      <c r="Q1" s="6"/>
      <c r="R1" s="6"/>
      <c r="S1" s="6"/>
      <c r="T1" s="6"/>
      <c r="U1" s="6"/>
      <c r="V1" s="6"/>
    </row>
    <row r="2" spans="1:22" ht="15" x14ac:dyDescent="0.2">
      <c r="A2" s="219" t="s">
        <v>153</v>
      </c>
      <c r="B2" s="219"/>
      <c r="C2" s="219"/>
      <c r="D2" s="219"/>
      <c r="E2" s="219"/>
      <c r="F2" s="219"/>
      <c r="G2" s="219"/>
      <c r="H2" s="219"/>
      <c r="I2" s="219"/>
      <c r="J2" s="219"/>
      <c r="K2" s="219"/>
      <c r="L2" s="219"/>
      <c r="M2" s="219"/>
      <c r="N2" s="219"/>
      <c r="O2" s="66" t="s">
        <v>13</v>
      </c>
      <c r="P2" s="7"/>
      <c r="Q2" s="7"/>
      <c r="R2" s="7"/>
      <c r="S2" s="7"/>
      <c r="T2" s="7"/>
      <c r="U2" s="7"/>
      <c r="V2" s="7"/>
    </row>
    <row r="3" spans="1:22" x14ac:dyDescent="0.2">
      <c r="A3" s="235" t="s">
        <v>1</v>
      </c>
      <c r="B3" s="235"/>
      <c r="C3" s="235"/>
      <c r="D3" s="235"/>
      <c r="E3" s="235"/>
      <c r="F3" s="235"/>
      <c r="G3" s="235"/>
      <c r="H3" s="235"/>
      <c r="I3" s="235"/>
      <c r="J3" s="235"/>
      <c r="K3" s="235"/>
      <c r="L3" s="235"/>
      <c r="M3" s="235"/>
      <c r="N3" s="235"/>
      <c r="O3" s="66" t="s">
        <v>13</v>
      </c>
      <c r="P3" s="10"/>
      <c r="Q3" s="10"/>
      <c r="R3" s="10"/>
      <c r="S3" s="10"/>
      <c r="T3" s="10"/>
      <c r="U3" s="10"/>
      <c r="V3" s="10"/>
    </row>
    <row r="4" spans="1:22" x14ac:dyDescent="0.2">
      <c r="A4" s="225" t="s">
        <v>2</v>
      </c>
      <c r="B4" s="225"/>
      <c r="C4" s="225"/>
      <c r="D4" s="225"/>
      <c r="E4" s="225"/>
      <c r="F4" s="225"/>
      <c r="G4" s="225"/>
      <c r="H4" s="225"/>
      <c r="I4" s="225"/>
      <c r="J4" s="225"/>
      <c r="K4" s="225"/>
      <c r="L4" s="225"/>
      <c r="M4" s="225"/>
      <c r="N4" s="225"/>
      <c r="O4" s="66" t="s">
        <v>13</v>
      </c>
      <c r="P4" s="8"/>
      <c r="Q4" s="8"/>
      <c r="R4" s="8"/>
      <c r="S4" s="8"/>
      <c r="T4" s="8"/>
      <c r="U4" s="8"/>
      <c r="V4" s="8"/>
    </row>
    <row r="5" spans="1:22" x14ac:dyDescent="0.2">
      <c r="A5" s="228"/>
      <c r="B5" s="228"/>
      <c r="C5" s="228"/>
      <c r="D5" s="228"/>
      <c r="E5" s="228"/>
      <c r="F5" s="228"/>
      <c r="G5" s="228"/>
      <c r="H5" s="228"/>
      <c r="I5" s="228"/>
      <c r="J5" s="228"/>
      <c r="K5" s="228"/>
      <c r="L5" s="228"/>
      <c r="M5" s="228"/>
      <c r="N5" s="228"/>
      <c r="O5" s="66" t="s">
        <v>13</v>
      </c>
      <c r="P5" s="8"/>
      <c r="Q5" s="8"/>
      <c r="R5" s="8"/>
      <c r="S5" s="8"/>
      <c r="T5" s="8"/>
      <c r="U5" s="8"/>
      <c r="V5" s="8"/>
    </row>
    <row r="6" spans="1:22" ht="15" thickBot="1" x14ac:dyDescent="0.25">
      <c r="A6" s="241"/>
      <c r="B6" s="241"/>
      <c r="C6" s="241"/>
      <c r="D6" s="241"/>
      <c r="E6" s="241"/>
      <c r="F6" s="241"/>
      <c r="G6" s="241"/>
      <c r="H6" s="241"/>
      <c r="I6" s="241"/>
      <c r="J6" s="241"/>
      <c r="K6" s="241"/>
      <c r="L6" s="241"/>
      <c r="M6" s="241"/>
      <c r="N6" s="241"/>
      <c r="O6" s="66" t="s">
        <v>13</v>
      </c>
      <c r="P6" s="8"/>
      <c r="Q6" s="8"/>
      <c r="R6" s="8"/>
      <c r="S6" s="8"/>
      <c r="T6" s="8"/>
      <c r="U6" s="8"/>
      <c r="V6" s="8"/>
    </row>
    <row r="7" spans="1:22" s="20" customFormat="1" ht="46.5" customHeight="1" x14ac:dyDescent="0.2">
      <c r="A7" s="239" t="s">
        <v>24</v>
      </c>
      <c r="B7" s="236"/>
      <c r="C7" s="229" t="s">
        <v>121</v>
      </c>
      <c r="D7" s="229"/>
      <c r="E7" s="229" t="s">
        <v>145</v>
      </c>
      <c r="F7" s="229"/>
      <c r="G7" s="229" t="s">
        <v>118</v>
      </c>
      <c r="H7" s="229"/>
      <c r="I7" s="229" t="s">
        <v>123</v>
      </c>
      <c r="J7" s="229"/>
      <c r="K7" s="229" t="s">
        <v>124</v>
      </c>
      <c r="L7" s="229"/>
      <c r="M7" s="229" t="s">
        <v>119</v>
      </c>
      <c r="N7" s="230"/>
      <c r="O7" s="66" t="s">
        <v>13</v>
      </c>
    </row>
    <row r="8" spans="1:22" s="20" customFormat="1" ht="42.75" x14ac:dyDescent="0.2">
      <c r="A8" s="240"/>
      <c r="B8" s="237"/>
      <c r="C8" s="19" t="s">
        <v>26</v>
      </c>
      <c r="D8" s="111" t="s">
        <v>25</v>
      </c>
      <c r="E8" s="19" t="s">
        <v>26</v>
      </c>
      <c r="F8" s="111" t="s">
        <v>25</v>
      </c>
      <c r="G8" s="19" t="s">
        <v>26</v>
      </c>
      <c r="H8" s="19" t="s">
        <v>25</v>
      </c>
      <c r="I8" s="19" t="s">
        <v>26</v>
      </c>
      <c r="J8" s="19" t="s">
        <v>25</v>
      </c>
      <c r="K8" s="19" t="s">
        <v>26</v>
      </c>
      <c r="L8" s="19" t="s">
        <v>25</v>
      </c>
      <c r="M8" s="19" t="s">
        <v>26</v>
      </c>
      <c r="N8" s="24" t="s">
        <v>25</v>
      </c>
      <c r="O8" s="66" t="s">
        <v>13</v>
      </c>
    </row>
    <row r="9" spans="1:22" ht="30" x14ac:dyDescent="0.2">
      <c r="A9" s="30" t="s">
        <v>27</v>
      </c>
      <c r="B9" s="37" t="s">
        <v>28</v>
      </c>
      <c r="C9" s="14"/>
      <c r="D9" s="14"/>
      <c r="E9" s="14"/>
      <c r="F9" s="14"/>
      <c r="G9" s="14"/>
      <c r="H9" s="14"/>
      <c r="I9" s="14"/>
      <c r="J9" s="14"/>
      <c r="K9" s="14"/>
      <c r="L9" s="14"/>
      <c r="M9" s="14"/>
      <c r="N9" s="15"/>
      <c r="O9" s="66" t="s">
        <v>13</v>
      </c>
    </row>
    <row r="10" spans="1:22" ht="28.5" x14ac:dyDescent="0.2">
      <c r="A10" s="31">
        <v>2.5</v>
      </c>
      <c r="B10" s="184" t="s">
        <v>134</v>
      </c>
      <c r="C10" s="25">
        <v>45</v>
      </c>
      <c r="D10" s="25">
        <v>11210</v>
      </c>
      <c r="E10" s="25">
        <v>47</v>
      </c>
      <c r="F10" s="25">
        <v>12000</v>
      </c>
      <c r="G10" s="25">
        <v>47</v>
      </c>
      <c r="H10" s="25">
        <v>12715</v>
      </c>
      <c r="I10" s="25">
        <v>2</v>
      </c>
      <c r="J10" s="25">
        <v>257</v>
      </c>
      <c r="K10" s="25">
        <v>0</v>
      </c>
      <c r="L10" s="25">
        <v>0</v>
      </c>
      <c r="M10" s="26">
        <f t="shared" ref="M10" si="0">G10+I10+K10</f>
        <v>49</v>
      </c>
      <c r="N10" s="27">
        <f t="shared" ref="N10" si="1">H10+J10+L10</f>
        <v>12972</v>
      </c>
      <c r="O10" s="66" t="s">
        <v>13</v>
      </c>
    </row>
    <row r="11" spans="1:22" ht="15" x14ac:dyDescent="0.25">
      <c r="A11" s="32"/>
      <c r="B11" s="38" t="s">
        <v>29</v>
      </c>
      <c r="C11" s="28">
        <f t="shared" ref="C11:N11" si="2">SUM(C10:C10)</f>
        <v>45</v>
      </c>
      <c r="D11" s="28">
        <f t="shared" si="2"/>
        <v>11210</v>
      </c>
      <c r="E11" s="28">
        <f t="shared" si="2"/>
        <v>47</v>
      </c>
      <c r="F11" s="28">
        <f t="shared" si="2"/>
        <v>12000</v>
      </c>
      <c r="G11" s="28">
        <f t="shared" si="2"/>
        <v>47</v>
      </c>
      <c r="H11" s="28">
        <f t="shared" si="2"/>
        <v>12715</v>
      </c>
      <c r="I11" s="28">
        <f t="shared" si="2"/>
        <v>2</v>
      </c>
      <c r="J11" s="28">
        <f t="shared" si="2"/>
        <v>257</v>
      </c>
      <c r="K11" s="28">
        <f t="shared" si="2"/>
        <v>0</v>
      </c>
      <c r="L11" s="28">
        <f t="shared" si="2"/>
        <v>0</v>
      </c>
      <c r="M11" s="28">
        <f t="shared" si="2"/>
        <v>49</v>
      </c>
      <c r="N11" s="29">
        <f t="shared" si="2"/>
        <v>12972</v>
      </c>
      <c r="O11" s="66" t="s">
        <v>13</v>
      </c>
    </row>
    <row r="12" spans="1:22" ht="15.75" thickBot="1" x14ac:dyDescent="0.3">
      <c r="A12" s="33"/>
      <c r="B12" s="34" t="s">
        <v>30</v>
      </c>
      <c r="C12" s="35">
        <f t="shared" ref="C12:N12" si="3">C11</f>
        <v>45</v>
      </c>
      <c r="D12" s="35">
        <f t="shared" si="3"/>
        <v>11210</v>
      </c>
      <c r="E12" s="35">
        <f t="shared" si="3"/>
        <v>47</v>
      </c>
      <c r="F12" s="35">
        <f t="shared" si="3"/>
        <v>12000</v>
      </c>
      <c r="G12" s="35">
        <f t="shared" si="3"/>
        <v>47</v>
      </c>
      <c r="H12" s="35">
        <f t="shared" si="3"/>
        <v>12715</v>
      </c>
      <c r="I12" s="35">
        <f t="shared" si="3"/>
        <v>2</v>
      </c>
      <c r="J12" s="35">
        <f t="shared" si="3"/>
        <v>257</v>
      </c>
      <c r="K12" s="35">
        <f t="shared" si="3"/>
        <v>0</v>
      </c>
      <c r="L12" s="35">
        <f t="shared" si="3"/>
        <v>0</v>
      </c>
      <c r="M12" s="35">
        <f t="shared" si="3"/>
        <v>49</v>
      </c>
      <c r="N12" s="148">
        <f t="shared" si="3"/>
        <v>12972</v>
      </c>
      <c r="O12" s="66" t="s">
        <v>13</v>
      </c>
    </row>
    <row r="13" spans="1:22" x14ac:dyDescent="0.2">
      <c r="O13" s="66" t="s">
        <v>13</v>
      </c>
    </row>
    <row r="14" spans="1:22" ht="15" x14ac:dyDescent="0.2">
      <c r="A14" s="238" t="s">
        <v>104</v>
      </c>
      <c r="B14" s="238"/>
      <c r="C14" s="238"/>
      <c r="D14" s="238"/>
      <c r="E14" s="238"/>
      <c r="F14" s="238"/>
      <c r="G14" s="238"/>
      <c r="H14" s="238"/>
      <c r="I14" s="238"/>
      <c r="J14" s="238"/>
      <c r="K14" s="238"/>
      <c r="L14" s="238"/>
      <c r="M14" s="238"/>
      <c r="N14" s="238"/>
      <c r="O14" s="66" t="s">
        <v>14</v>
      </c>
    </row>
    <row r="16" spans="1:22" x14ac:dyDescent="0.2">
      <c r="A16" s="175"/>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view="pageBreakPreview" zoomScaleNormal="100" zoomScaleSheetLayoutView="100" workbookViewId="0">
      <pane xSplit="4" ySplit="6" topLeftCell="E13" activePane="bottomRight" state="frozen"/>
      <selection pane="topRight" activeCell="E1" sqref="E1"/>
      <selection pane="bottomLeft" activeCell="A7" sqref="A7"/>
      <selection pane="bottomRight" activeCell="L16" sqref="L16"/>
    </sheetView>
  </sheetViews>
  <sheetFormatPr defaultRowHeight="14.25" x14ac:dyDescent="0.2"/>
  <cols>
    <col min="1" max="1" width="2.5703125" style="156" customWidth="1"/>
    <col min="2" max="2" width="81.5703125" style="156" customWidth="1"/>
    <col min="3" max="4" width="21.140625" style="156" customWidth="1"/>
    <col min="5" max="6" width="8.7109375" style="156" customWidth="1"/>
    <col min="7" max="7" width="12.7109375" style="156" customWidth="1"/>
    <col min="8" max="8" width="14" style="46" bestFit="1" customWidth="1"/>
    <col min="9" max="9" width="11" style="156" customWidth="1"/>
    <col min="10" max="11" width="8.28515625" style="156" customWidth="1"/>
    <col min="12" max="12" width="12.7109375" style="156" customWidth="1"/>
    <col min="13" max="14" width="8.28515625" style="156" customWidth="1"/>
    <col min="15" max="15" width="12.7109375" style="156" customWidth="1"/>
    <col min="16" max="16384" width="9.140625" style="156"/>
  </cols>
  <sheetData>
    <row r="1" spans="1:15" ht="18" x14ac:dyDescent="0.25">
      <c r="A1" s="256" t="s">
        <v>105</v>
      </c>
      <c r="B1" s="256"/>
      <c r="C1" s="256"/>
      <c r="D1" s="256"/>
      <c r="E1" s="256"/>
      <c r="F1" s="256"/>
      <c r="G1" s="256"/>
      <c r="H1" s="41" t="s">
        <v>13</v>
      </c>
      <c r="I1" s="6"/>
      <c r="J1" s="6"/>
      <c r="K1" s="6"/>
      <c r="L1" s="6"/>
      <c r="M1" s="6"/>
      <c r="N1" s="6"/>
      <c r="O1" s="6"/>
    </row>
    <row r="2" spans="1:15" ht="15" x14ac:dyDescent="0.2">
      <c r="A2" s="257" t="s">
        <v>153</v>
      </c>
      <c r="B2" s="257"/>
      <c r="C2" s="257"/>
      <c r="D2" s="257"/>
      <c r="E2" s="257"/>
      <c r="F2" s="257"/>
      <c r="G2" s="257"/>
      <c r="H2" s="41" t="s">
        <v>13</v>
      </c>
      <c r="I2" s="7"/>
      <c r="J2" s="7"/>
      <c r="K2" s="7"/>
      <c r="L2" s="7"/>
      <c r="M2" s="7"/>
      <c r="N2" s="7"/>
      <c r="O2" s="7"/>
    </row>
    <row r="3" spans="1:15" x14ac:dyDescent="0.2">
      <c r="A3" s="258" t="s">
        <v>1</v>
      </c>
      <c r="B3" s="258"/>
      <c r="C3" s="258"/>
      <c r="D3" s="258"/>
      <c r="E3" s="258"/>
      <c r="F3" s="258"/>
      <c r="G3" s="258"/>
      <c r="H3" s="41" t="s">
        <v>13</v>
      </c>
      <c r="I3" s="177"/>
      <c r="J3" s="177"/>
      <c r="K3" s="177"/>
      <c r="L3" s="177"/>
      <c r="M3" s="177"/>
      <c r="N3" s="177"/>
      <c r="O3" s="177"/>
    </row>
    <row r="4" spans="1:15" x14ac:dyDescent="0.2">
      <c r="A4" s="259" t="s">
        <v>2</v>
      </c>
      <c r="B4" s="259"/>
      <c r="C4" s="259"/>
      <c r="D4" s="259"/>
      <c r="E4" s="259"/>
      <c r="F4" s="259"/>
      <c r="G4" s="259"/>
      <c r="H4" s="41" t="s">
        <v>13</v>
      </c>
      <c r="I4" s="176"/>
      <c r="J4" s="176"/>
      <c r="K4" s="176"/>
      <c r="L4" s="176"/>
      <c r="M4" s="176"/>
      <c r="N4" s="176"/>
      <c r="O4" s="176"/>
    </row>
    <row r="5" spans="1:15" ht="15" thickBot="1" x14ac:dyDescent="0.25">
      <c r="A5" s="264"/>
      <c r="B5" s="264"/>
      <c r="C5" s="264"/>
      <c r="D5" s="264"/>
      <c r="E5" s="264"/>
      <c r="F5" s="264"/>
      <c r="G5" s="264"/>
      <c r="H5" s="41" t="s">
        <v>13</v>
      </c>
      <c r="I5" s="176"/>
      <c r="J5" s="176"/>
      <c r="K5" s="176"/>
      <c r="L5" s="176"/>
      <c r="M5" s="176"/>
      <c r="N5" s="176"/>
      <c r="O5" s="176"/>
    </row>
    <row r="6" spans="1:15" s="42" customFormat="1" ht="29.25" customHeight="1" thickBot="1" x14ac:dyDescent="0.25">
      <c r="A6" s="40"/>
      <c r="B6" s="40"/>
      <c r="C6" s="40"/>
      <c r="D6" s="40"/>
      <c r="E6" s="58" t="s">
        <v>3</v>
      </c>
      <c r="F6" s="48" t="s">
        <v>96</v>
      </c>
      <c r="G6" s="47" t="s">
        <v>4</v>
      </c>
      <c r="H6" s="41" t="s">
        <v>13</v>
      </c>
    </row>
    <row r="7" spans="1:15" s="42" customFormat="1" ht="12" x14ac:dyDescent="0.2">
      <c r="A7" s="43"/>
      <c r="B7" s="262" t="s">
        <v>5</v>
      </c>
      <c r="C7" s="262"/>
      <c r="D7" s="263"/>
      <c r="E7" s="49"/>
      <c r="F7" s="49"/>
      <c r="G7" s="59"/>
      <c r="H7" s="41" t="s">
        <v>13</v>
      </c>
    </row>
    <row r="8" spans="1:15" s="42" customFormat="1" ht="12" x14ac:dyDescent="0.2">
      <c r="A8" s="52"/>
      <c r="B8" s="260" t="s">
        <v>7</v>
      </c>
      <c r="C8" s="260"/>
      <c r="D8" s="261"/>
      <c r="E8" s="51"/>
      <c r="F8" s="51"/>
      <c r="G8" s="62"/>
      <c r="H8" s="41" t="s">
        <v>13</v>
      </c>
    </row>
    <row r="9" spans="1:15" s="42" customFormat="1" ht="12.75" customHeight="1" x14ac:dyDescent="0.2">
      <c r="A9" s="157">
        <v>1</v>
      </c>
      <c r="B9" s="248" t="s">
        <v>155</v>
      </c>
      <c r="C9" s="248"/>
      <c r="D9" s="249"/>
      <c r="E9" s="158"/>
      <c r="F9" s="158"/>
      <c r="G9" s="159"/>
      <c r="H9" s="41" t="s">
        <v>13</v>
      </c>
    </row>
    <row r="10" spans="1:15" s="42" customFormat="1" ht="24" customHeight="1" x14ac:dyDescent="0.2">
      <c r="A10" s="157"/>
      <c r="B10" s="250"/>
      <c r="C10" s="250"/>
      <c r="D10" s="251"/>
      <c r="E10" s="158"/>
      <c r="F10" s="158"/>
      <c r="G10" s="159">
        <v>45</v>
      </c>
      <c r="H10" s="41" t="s">
        <v>13</v>
      </c>
    </row>
    <row r="11" spans="1:15" s="42" customFormat="1" ht="12.75" customHeight="1" x14ac:dyDescent="0.2">
      <c r="A11" s="157">
        <v>2</v>
      </c>
      <c r="B11" s="248" t="s">
        <v>156</v>
      </c>
      <c r="C11" s="248"/>
      <c r="D11" s="249"/>
      <c r="E11" s="158"/>
      <c r="F11" s="158"/>
      <c r="G11" s="159"/>
      <c r="H11" s="41" t="s">
        <v>13</v>
      </c>
    </row>
    <row r="12" spans="1:15" s="42" customFormat="1" ht="38.25" customHeight="1" x14ac:dyDescent="0.2">
      <c r="A12" s="157"/>
      <c r="B12" s="250"/>
      <c r="C12" s="250"/>
      <c r="D12" s="251"/>
      <c r="E12" s="158"/>
      <c r="F12" s="158"/>
      <c r="G12" s="159">
        <v>16</v>
      </c>
      <c r="H12" s="41" t="s">
        <v>13</v>
      </c>
      <c r="I12" s="194"/>
    </row>
    <row r="13" spans="1:15" s="42" customFormat="1" ht="49.5" customHeight="1" x14ac:dyDescent="0.2">
      <c r="A13" s="157"/>
      <c r="B13" s="242" t="s">
        <v>160</v>
      </c>
      <c r="C13" s="242"/>
      <c r="D13" s="243"/>
      <c r="E13" s="158"/>
      <c r="F13" s="158"/>
      <c r="G13" s="159">
        <v>59</v>
      </c>
      <c r="H13" s="41" t="s">
        <v>13</v>
      </c>
    </row>
    <row r="14" spans="1:15" s="42" customFormat="1" ht="25.5" customHeight="1" x14ac:dyDescent="0.2">
      <c r="A14" s="44">
        <v>5</v>
      </c>
      <c r="B14" s="242" t="s">
        <v>157</v>
      </c>
      <c r="C14" s="242"/>
      <c r="D14" s="243"/>
      <c r="E14" s="53"/>
      <c r="F14" s="53"/>
      <c r="G14" s="60">
        <v>3</v>
      </c>
      <c r="H14" s="41" t="s">
        <v>13</v>
      </c>
    </row>
    <row r="15" spans="1:15" s="42" customFormat="1" ht="38.25" customHeight="1" x14ac:dyDescent="0.2">
      <c r="A15" s="44">
        <v>6</v>
      </c>
      <c r="B15" s="246" t="s">
        <v>158</v>
      </c>
      <c r="C15" s="246"/>
      <c r="D15" s="247"/>
      <c r="E15" s="53"/>
      <c r="F15" s="53"/>
      <c r="G15" s="60">
        <v>20</v>
      </c>
      <c r="H15" s="41" t="s">
        <v>13</v>
      </c>
    </row>
    <row r="16" spans="1:15" s="42" customFormat="1" ht="48.75" customHeight="1" x14ac:dyDescent="0.2">
      <c r="A16" s="44">
        <v>7</v>
      </c>
      <c r="B16" s="246" t="s">
        <v>159</v>
      </c>
      <c r="C16" s="246"/>
      <c r="D16" s="247"/>
      <c r="E16" s="53" t="s">
        <v>32</v>
      </c>
      <c r="F16" s="53"/>
      <c r="G16" s="60">
        <v>11</v>
      </c>
      <c r="H16" s="41" t="s">
        <v>13</v>
      </c>
    </row>
    <row r="17" spans="1:8" s="42" customFormat="1" ht="12" x14ac:dyDescent="0.2">
      <c r="A17" s="45"/>
      <c r="B17" s="252" t="s">
        <v>33</v>
      </c>
      <c r="C17" s="252"/>
      <c r="D17" s="253"/>
      <c r="E17" s="50">
        <f>SUM(E10:E16)</f>
        <v>0</v>
      </c>
      <c r="F17" s="50">
        <f>SUM(F10:F16)</f>
        <v>0</v>
      </c>
      <c r="G17" s="61">
        <f>SUM(G10:G16)</f>
        <v>154</v>
      </c>
      <c r="H17" s="41" t="s">
        <v>13</v>
      </c>
    </row>
    <row r="18" spans="1:8" s="42" customFormat="1" ht="12" x14ac:dyDescent="0.2">
      <c r="A18" s="55"/>
      <c r="B18" s="254" t="s">
        <v>8</v>
      </c>
      <c r="C18" s="254"/>
      <c r="D18" s="255"/>
      <c r="E18" s="54"/>
      <c r="F18" s="54"/>
      <c r="G18" s="63"/>
      <c r="H18" s="41" t="s">
        <v>13</v>
      </c>
    </row>
    <row r="19" spans="1:8" s="42" customFormat="1" ht="62.25" customHeight="1" x14ac:dyDescent="0.2">
      <c r="A19" s="44">
        <v>1</v>
      </c>
      <c r="B19" s="246" t="s">
        <v>161</v>
      </c>
      <c r="C19" s="246"/>
      <c r="D19" s="247"/>
      <c r="E19" s="53"/>
      <c r="F19" s="53"/>
      <c r="G19" s="60">
        <v>66</v>
      </c>
      <c r="H19" s="41" t="s">
        <v>13</v>
      </c>
    </row>
    <row r="20" spans="1:8" s="42" customFormat="1" ht="39" customHeight="1" x14ac:dyDescent="0.2">
      <c r="A20" s="44">
        <v>2</v>
      </c>
      <c r="B20" s="246" t="s">
        <v>162</v>
      </c>
      <c r="C20" s="246"/>
      <c r="D20" s="247"/>
      <c r="E20" s="53"/>
      <c r="F20" s="53"/>
      <c r="G20" s="60">
        <v>3</v>
      </c>
      <c r="H20" s="41" t="s">
        <v>13</v>
      </c>
    </row>
    <row r="21" spans="1:8" s="42" customFormat="1" ht="37.5" customHeight="1" x14ac:dyDescent="0.2">
      <c r="A21" s="44">
        <v>3</v>
      </c>
      <c r="B21" s="246" t="s">
        <v>127</v>
      </c>
      <c r="C21" s="246"/>
      <c r="D21" s="247"/>
      <c r="E21" s="53"/>
      <c r="F21" s="53"/>
      <c r="G21" s="60">
        <v>342</v>
      </c>
      <c r="H21" s="41" t="s">
        <v>13</v>
      </c>
    </row>
    <row r="22" spans="1:8" s="42" customFormat="1" ht="12" x14ac:dyDescent="0.2">
      <c r="A22" s="45"/>
      <c r="B22" s="252" t="s">
        <v>34</v>
      </c>
      <c r="C22" s="252"/>
      <c r="D22" s="253"/>
      <c r="E22" s="50">
        <f>SUM(E19:E21)</f>
        <v>0</v>
      </c>
      <c r="F22" s="50">
        <f>SUM(F19:F21)</f>
        <v>0</v>
      </c>
      <c r="G22" s="61">
        <f>SUM(G19:G21)</f>
        <v>411</v>
      </c>
      <c r="H22" s="41" t="s">
        <v>13</v>
      </c>
    </row>
    <row r="23" spans="1:8" s="42" customFormat="1" ht="12" x14ac:dyDescent="0.2">
      <c r="A23" s="44"/>
      <c r="B23" s="254" t="s">
        <v>9</v>
      </c>
      <c r="C23" s="254"/>
      <c r="D23" s="255"/>
      <c r="E23" s="53"/>
      <c r="F23" s="53"/>
      <c r="G23" s="60"/>
      <c r="H23" s="41" t="s">
        <v>13</v>
      </c>
    </row>
    <row r="24" spans="1:8" s="42" customFormat="1" ht="61.5" customHeight="1" x14ac:dyDescent="0.2">
      <c r="A24" s="44">
        <v>1</v>
      </c>
      <c r="B24" s="246" t="s">
        <v>163</v>
      </c>
      <c r="C24" s="246"/>
      <c r="D24" s="247"/>
      <c r="E24" s="53"/>
      <c r="F24" s="53"/>
      <c r="G24" s="60">
        <v>150</v>
      </c>
      <c r="H24" s="41" t="s">
        <v>13</v>
      </c>
    </row>
    <row r="25" spans="1:8" s="42" customFormat="1" ht="12" x14ac:dyDescent="0.2">
      <c r="A25" s="44"/>
      <c r="B25" s="242"/>
      <c r="C25" s="242"/>
      <c r="D25" s="243"/>
      <c r="E25" s="53"/>
      <c r="F25" s="53"/>
      <c r="G25" s="60"/>
      <c r="H25" s="41" t="s">
        <v>13</v>
      </c>
    </row>
    <row r="26" spans="1:8" s="42" customFormat="1" ht="12" x14ac:dyDescent="0.2">
      <c r="A26" s="45"/>
      <c r="B26" s="252" t="s">
        <v>35</v>
      </c>
      <c r="C26" s="252"/>
      <c r="D26" s="253"/>
      <c r="E26" s="50">
        <f>SUM(E23:E25)</f>
        <v>0</v>
      </c>
      <c r="F26" s="50">
        <f>SUM(F23:F25)</f>
        <v>0</v>
      </c>
      <c r="G26" s="61">
        <f>SUM(G23:G25)</f>
        <v>150</v>
      </c>
      <c r="H26" s="41" t="s">
        <v>13</v>
      </c>
    </row>
    <row r="27" spans="1:8" ht="15" thickBot="1" x14ac:dyDescent="0.25">
      <c r="A27" s="56"/>
      <c r="B27" s="244" t="s">
        <v>106</v>
      </c>
      <c r="C27" s="244"/>
      <c r="D27" s="245"/>
      <c r="E27" s="57">
        <f>+E26+E22+E17</f>
        <v>0</v>
      </c>
      <c r="F27" s="57">
        <f>+F26+F22+F17</f>
        <v>0</v>
      </c>
      <c r="G27" s="64">
        <f>+G26+G22+G17</f>
        <v>715</v>
      </c>
      <c r="H27" s="41" t="s">
        <v>13</v>
      </c>
    </row>
  </sheetData>
  <mergeCells count="24">
    <mergeCell ref="B24:D24"/>
    <mergeCell ref="A1:G1"/>
    <mergeCell ref="A2:G2"/>
    <mergeCell ref="A3:G3"/>
    <mergeCell ref="A4:G4"/>
    <mergeCell ref="B8:D8"/>
    <mergeCell ref="B7:D7"/>
    <mergeCell ref="A5:G5"/>
    <mergeCell ref="B25:D25"/>
    <mergeCell ref="B27:D27"/>
    <mergeCell ref="B14:D14"/>
    <mergeCell ref="B15:D15"/>
    <mergeCell ref="B9:D10"/>
    <mergeCell ref="B11:D12"/>
    <mergeCell ref="B16:D16"/>
    <mergeCell ref="B26:D26"/>
    <mergeCell ref="B17:D17"/>
    <mergeCell ref="B18:D18"/>
    <mergeCell ref="B19:D19"/>
    <mergeCell ref="B20:D20"/>
    <mergeCell ref="B21:D21"/>
    <mergeCell ref="B13:D13"/>
    <mergeCell ref="B22:D22"/>
    <mergeCell ref="B23:D23"/>
  </mergeCells>
  <printOptions horizontalCentered="1"/>
  <pageMargins left="0.45" right="0.45" top="0.5" bottom="0.46" header="0.3" footer="0.21"/>
  <pageSetup scale="82"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
  <sheetViews>
    <sheetView view="pageBreakPreview" zoomScale="80" zoomScaleNormal="100" zoomScaleSheetLayoutView="80" workbookViewId="0">
      <selection activeCell="O9" sqref="O9"/>
    </sheetView>
  </sheetViews>
  <sheetFormatPr defaultRowHeight="14.25" x14ac:dyDescent="0.2"/>
  <cols>
    <col min="1" max="1" width="37.140625" style="9" customWidth="1"/>
    <col min="2" max="3" width="8.28515625" style="9" customWidth="1"/>
    <col min="4" max="4" width="12.7109375" style="9" customWidth="1"/>
    <col min="5" max="5" width="7.140625" style="9" hidden="1" customWidth="1"/>
    <col min="6" max="7" width="8.7109375" style="9" hidden="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8.7109375" style="9" bestFit="1"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8" x14ac:dyDescent="0.25">
      <c r="A1" s="218" t="s">
        <v>38</v>
      </c>
      <c r="B1" s="218"/>
      <c r="C1" s="218"/>
      <c r="D1" s="218"/>
      <c r="E1" s="218"/>
      <c r="F1" s="218"/>
      <c r="G1" s="218"/>
      <c r="H1" s="218"/>
      <c r="I1" s="218"/>
      <c r="J1" s="218"/>
      <c r="K1" s="218"/>
      <c r="L1" s="218"/>
      <c r="M1" s="218"/>
      <c r="N1" s="218"/>
      <c r="O1" s="218"/>
      <c r="P1" s="218"/>
      <c r="Q1" s="218"/>
      <c r="R1" s="218"/>
      <c r="S1" s="218"/>
      <c r="T1" s="218"/>
      <c r="U1" s="218"/>
      <c r="V1" s="66" t="s">
        <v>13</v>
      </c>
      <c r="W1" s="6"/>
      <c r="X1" s="6"/>
      <c r="Y1" s="6"/>
      <c r="Z1" s="6"/>
      <c r="AA1" s="6"/>
      <c r="AB1" s="6"/>
      <c r="AC1" s="6"/>
    </row>
    <row r="2" spans="1:29" ht="15" x14ac:dyDescent="0.2">
      <c r="A2" s="219" t="s">
        <v>153</v>
      </c>
      <c r="B2" s="219"/>
      <c r="C2" s="219"/>
      <c r="D2" s="219"/>
      <c r="E2" s="219"/>
      <c r="F2" s="219"/>
      <c r="G2" s="219"/>
      <c r="H2" s="219"/>
      <c r="I2" s="219"/>
      <c r="J2" s="219"/>
      <c r="K2" s="219"/>
      <c r="L2" s="219"/>
      <c r="M2" s="219"/>
      <c r="N2" s="219"/>
      <c r="O2" s="219"/>
      <c r="P2" s="219"/>
      <c r="Q2" s="219"/>
      <c r="R2" s="219"/>
      <c r="S2" s="219"/>
      <c r="T2" s="219"/>
      <c r="U2" s="219"/>
      <c r="V2" s="66" t="s">
        <v>13</v>
      </c>
      <c r="W2" s="7"/>
      <c r="X2" s="7"/>
      <c r="Y2" s="7"/>
      <c r="Z2" s="7"/>
      <c r="AA2" s="7"/>
      <c r="AB2" s="7"/>
      <c r="AC2" s="7"/>
    </row>
    <row r="3" spans="1:29" x14ac:dyDescent="0.2">
      <c r="A3" s="228" t="s">
        <v>1</v>
      </c>
      <c r="B3" s="228"/>
      <c r="C3" s="228"/>
      <c r="D3" s="228"/>
      <c r="E3" s="228"/>
      <c r="F3" s="228"/>
      <c r="G3" s="228"/>
      <c r="H3" s="228"/>
      <c r="I3" s="228"/>
      <c r="J3" s="228"/>
      <c r="K3" s="228"/>
      <c r="L3" s="228"/>
      <c r="M3" s="228"/>
      <c r="N3" s="228"/>
      <c r="O3" s="228"/>
      <c r="P3" s="228"/>
      <c r="Q3" s="228"/>
      <c r="R3" s="228"/>
      <c r="S3" s="228"/>
      <c r="T3" s="228"/>
      <c r="U3" s="228"/>
      <c r="V3" s="66" t="s">
        <v>13</v>
      </c>
      <c r="W3" s="10"/>
      <c r="X3" s="10"/>
      <c r="Y3" s="10"/>
      <c r="Z3" s="10"/>
      <c r="AA3" s="10"/>
      <c r="AB3" s="10"/>
      <c r="AC3" s="10"/>
    </row>
    <row r="4" spans="1:29" x14ac:dyDescent="0.2">
      <c r="A4" s="225" t="s">
        <v>2</v>
      </c>
      <c r="B4" s="225"/>
      <c r="C4" s="225"/>
      <c r="D4" s="225"/>
      <c r="E4" s="225"/>
      <c r="F4" s="225"/>
      <c r="G4" s="225"/>
      <c r="H4" s="225"/>
      <c r="I4" s="225"/>
      <c r="J4" s="225"/>
      <c r="K4" s="225"/>
      <c r="L4" s="225"/>
      <c r="M4" s="225"/>
      <c r="N4" s="225"/>
      <c r="O4" s="225"/>
      <c r="P4" s="225"/>
      <c r="Q4" s="225"/>
      <c r="R4" s="225"/>
      <c r="S4" s="225"/>
      <c r="T4" s="225"/>
      <c r="U4" s="225"/>
      <c r="V4" s="66" t="s">
        <v>13</v>
      </c>
      <c r="W4" s="8"/>
      <c r="X4" s="8"/>
      <c r="Y4" s="8"/>
      <c r="Z4" s="8"/>
      <c r="AA4" s="8"/>
      <c r="AB4" s="8"/>
      <c r="AC4" s="8"/>
    </row>
    <row r="5" spans="1:29" x14ac:dyDescent="0.2">
      <c r="A5" s="8"/>
      <c r="B5" s="8"/>
      <c r="C5" s="8"/>
      <c r="D5" s="8"/>
      <c r="E5" s="8"/>
      <c r="F5" s="8"/>
      <c r="G5" s="8"/>
      <c r="H5" s="8"/>
      <c r="I5" s="8"/>
      <c r="J5" s="8"/>
      <c r="K5" s="8"/>
      <c r="L5" s="8"/>
      <c r="M5" s="8"/>
      <c r="N5" s="8"/>
      <c r="O5" s="8"/>
      <c r="P5" s="8"/>
      <c r="Q5" s="8"/>
      <c r="R5" s="8"/>
      <c r="S5" s="8"/>
      <c r="T5" s="8"/>
      <c r="U5" s="8"/>
      <c r="V5" s="66" t="s">
        <v>13</v>
      </c>
      <c r="W5" s="8"/>
      <c r="X5" s="8"/>
      <c r="Y5" s="8"/>
      <c r="Z5" s="8"/>
      <c r="AA5" s="8"/>
      <c r="AB5" s="8"/>
      <c r="AC5" s="8"/>
    </row>
    <row r="6" spans="1:29" ht="15" thickBot="1" x14ac:dyDescent="0.25">
      <c r="A6" s="65"/>
      <c r="B6" s="65"/>
      <c r="C6" s="65"/>
      <c r="D6" s="65"/>
      <c r="E6" s="65"/>
      <c r="F6" s="65"/>
      <c r="G6" s="65"/>
      <c r="H6" s="65"/>
      <c r="I6" s="65"/>
      <c r="J6" s="65"/>
      <c r="K6" s="65"/>
      <c r="L6" s="65"/>
      <c r="M6" s="65"/>
      <c r="N6" s="65"/>
      <c r="O6" s="65"/>
      <c r="P6" s="65"/>
      <c r="Q6" s="65"/>
      <c r="R6" s="65"/>
      <c r="S6" s="65"/>
      <c r="T6" s="65"/>
      <c r="U6" s="65"/>
      <c r="V6" s="66" t="s">
        <v>13</v>
      </c>
      <c r="W6" s="8"/>
      <c r="X6" s="8"/>
      <c r="Y6" s="8"/>
      <c r="Z6" s="8"/>
      <c r="AA6" s="8"/>
      <c r="AB6" s="8"/>
      <c r="AC6" s="8"/>
    </row>
    <row r="7" spans="1:29" ht="33.75" customHeight="1" x14ac:dyDescent="0.2">
      <c r="A7" s="226" t="s">
        <v>103</v>
      </c>
      <c r="B7" s="229" t="s">
        <v>132</v>
      </c>
      <c r="C7" s="229"/>
      <c r="D7" s="229"/>
      <c r="E7" s="229" t="s">
        <v>135</v>
      </c>
      <c r="F7" s="233"/>
      <c r="G7" s="234"/>
      <c r="H7" s="229" t="s">
        <v>99</v>
      </c>
      <c r="I7" s="233"/>
      <c r="J7" s="234"/>
      <c r="K7" s="229" t="s">
        <v>128</v>
      </c>
      <c r="L7" s="233"/>
      <c r="M7" s="234"/>
      <c r="N7" s="229" t="s">
        <v>36</v>
      </c>
      <c r="O7" s="229"/>
      <c r="P7" s="229"/>
      <c r="Q7" s="114" t="s">
        <v>37</v>
      </c>
      <c r="R7" s="114" t="s">
        <v>107</v>
      </c>
      <c r="S7" s="229" t="s">
        <v>129</v>
      </c>
      <c r="T7" s="229"/>
      <c r="U7" s="230"/>
      <c r="V7" s="66" t="s">
        <v>13</v>
      </c>
    </row>
    <row r="8" spans="1:29" ht="28.5" x14ac:dyDescent="0.2">
      <c r="A8" s="227"/>
      <c r="B8" s="11" t="s">
        <v>3</v>
      </c>
      <c r="C8" s="111" t="s">
        <v>97</v>
      </c>
      <c r="D8" s="11" t="s">
        <v>4</v>
      </c>
      <c r="E8" s="11" t="s">
        <v>3</v>
      </c>
      <c r="F8" s="111" t="s">
        <v>97</v>
      </c>
      <c r="G8" s="11" t="s">
        <v>4</v>
      </c>
      <c r="H8" s="11" t="s">
        <v>3</v>
      </c>
      <c r="I8" s="111" t="s">
        <v>97</v>
      </c>
      <c r="J8" s="11" t="s">
        <v>4</v>
      </c>
      <c r="K8" s="11" t="s">
        <v>3</v>
      </c>
      <c r="L8" s="111" t="s">
        <v>97</v>
      </c>
      <c r="M8" s="11" t="s">
        <v>4</v>
      </c>
      <c r="N8" s="11" t="s">
        <v>3</v>
      </c>
      <c r="O8" s="11" t="s">
        <v>97</v>
      </c>
      <c r="P8" s="11" t="s">
        <v>4</v>
      </c>
      <c r="Q8" s="19" t="s">
        <v>4</v>
      </c>
      <c r="R8" s="11" t="s">
        <v>4</v>
      </c>
      <c r="S8" s="11" t="s">
        <v>3</v>
      </c>
      <c r="T8" s="11" t="s">
        <v>97</v>
      </c>
      <c r="U8" s="12" t="s">
        <v>4</v>
      </c>
      <c r="V8" s="66" t="s">
        <v>13</v>
      </c>
    </row>
    <row r="9" spans="1:29" ht="28.5" x14ac:dyDescent="0.2">
      <c r="A9" s="192" t="s">
        <v>154</v>
      </c>
      <c r="B9" s="130">
        <v>56</v>
      </c>
      <c r="C9" s="130">
        <v>45</v>
      </c>
      <c r="D9" s="130">
        <v>11786</v>
      </c>
      <c r="E9" s="130">
        <v>0</v>
      </c>
      <c r="F9" s="130">
        <v>0</v>
      </c>
      <c r="G9" s="130">
        <v>0</v>
      </c>
      <c r="H9" s="130"/>
      <c r="I9" s="130"/>
      <c r="J9" s="130"/>
      <c r="K9" s="130">
        <v>0</v>
      </c>
      <c r="L9" s="130">
        <v>0</v>
      </c>
      <c r="M9" s="130">
        <v>-576</v>
      </c>
      <c r="N9" s="130">
        <v>0</v>
      </c>
      <c r="O9" s="130">
        <v>0</v>
      </c>
      <c r="P9" s="130">
        <v>0</v>
      </c>
      <c r="Q9" s="130">
        <v>0</v>
      </c>
      <c r="R9" s="130">
        <v>0</v>
      </c>
      <c r="S9" s="130">
        <f t="shared" ref="S9:T9" si="0">B9+N9</f>
        <v>56</v>
      </c>
      <c r="T9" s="130">
        <f t="shared" si="0"/>
        <v>45</v>
      </c>
      <c r="U9" s="131">
        <f>D9+P9+Q9+R9+J9+M9+G9</f>
        <v>11210</v>
      </c>
      <c r="V9" s="66" t="s">
        <v>13</v>
      </c>
    </row>
    <row r="10" spans="1:29" ht="15" x14ac:dyDescent="0.25">
      <c r="A10" s="13" t="s">
        <v>100</v>
      </c>
      <c r="B10" s="133">
        <f t="shared" ref="B10:U10" si="1">SUM(B9:B9)</f>
        <v>56</v>
      </c>
      <c r="C10" s="133">
        <f t="shared" si="1"/>
        <v>45</v>
      </c>
      <c r="D10" s="133">
        <f t="shared" si="1"/>
        <v>11786</v>
      </c>
      <c r="E10" s="133">
        <f t="shared" si="1"/>
        <v>0</v>
      </c>
      <c r="F10" s="133">
        <f t="shared" si="1"/>
        <v>0</v>
      </c>
      <c r="G10" s="133">
        <f t="shared" si="1"/>
        <v>0</v>
      </c>
      <c r="H10" s="133">
        <f t="shared" si="1"/>
        <v>0</v>
      </c>
      <c r="I10" s="133">
        <f t="shared" si="1"/>
        <v>0</v>
      </c>
      <c r="J10" s="133">
        <f t="shared" si="1"/>
        <v>0</v>
      </c>
      <c r="K10" s="133">
        <f t="shared" si="1"/>
        <v>0</v>
      </c>
      <c r="L10" s="133">
        <f t="shared" si="1"/>
        <v>0</v>
      </c>
      <c r="M10" s="133">
        <f t="shared" si="1"/>
        <v>-576</v>
      </c>
      <c r="N10" s="133">
        <f t="shared" si="1"/>
        <v>0</v>
      </c>
      <c r="O10" s="133">
        <f t="shared" si="1"/>
        <v>0</v>
      </c>
      <c r="P10" s="133">
        <f t="shared" si="1"/>
        <v>0</v>
      </c>
      <c r="Q10" s="133">
        <f t="shared" si="1"/>
        <v>0</v>
      </c>
      <c r="R10" s="133">
        <f t="shared" si="1"/>
        <v>0</v>
      </c>
      <c r="S10" s="133">
        <f t="shared" si="1"/>
        <v>56</v>
      </c>
      <c r="T10" s="133">
        <f t="shared" si="1"/>
        <v>45</v>
      </c>
      <c r="U10" s="134">
        <f t="shared" si="1"/>
        <v>11210</v>
      </c>
      <c r="V10" s="66" t="s">
        <v>13</v>
      </c>
    </row>
    <row r="11" spans="1:29" x14ac:dyDescent="0.2">
      <c r="A11" s="101" t="s">
        <v>16</v>
      </c>
      <c r="B11" s="140"/>
      <c r="C11" s="140">
        <v>0</v>
      </c>
      <c r="D11" s="140"/>
      <c r="E11" s="140"/>
      <c r="F11" s="140">
        <v>0</v>
      </c>
      <c r="G11" s="140"/>
      <c r="H11" s="140"/>
      <c r="I11" s="140"/>
      <c r="J11" s="140"/>
      <c r="K11" s="140"/>
      <c r="L11" s="140"/>
      <c r="M11" s="140"/>
      <c r="N11" s="140"/>
      <c r="O11" s="140"/>
      <c r="P11" s="140"/>
      <c r="Q11" s="140"/>
      <c r="R11" s="140"/>
      <c r="S11" s="140"/>
      <c r="T11" s="140">
        <f>C11+O11+I11</f>
        <v>0</v>
      </c>
      <c r="U11" s="141"/>
      <c r="V11" s="66" t="s">
        <v>13</v>
      </c>
    </row>
    <row r="12" spans="1:29" x14ac:dyDescent="0.2">
      <c r="A12" s="112" t="s">
        <v>101</v>
      </c>
      <c r="B12" s="25"/>
      <c r="C12" s="25">
        <f>C10+C11</f>
        <v>45</v>
      </c>
      <c r="D12" s="25"/>
      <c r="E12" s="25"/>
      <c r="F12" s="25">
        <f>F10+F11</f>
        <v>0</v>
      </c>
      <c r="G12" s="25"/>
      <c r="H12" s="25"/>
      <c r="I12" s="25"/>
      <c r="J12" s="25"/>
      <c r="K12" s="25"/>
      <c r="L12" s="209"/>
      <c r="M12" s="25"/>
      <c r="N12" s="25"/>
      <c r="O12" s="25"/>
      <c r="P12" s="25"/>
      <c r="Q12" s="25"/>
      <c r="R12" s="25"/>
      <c r="S12" s="25"/>
      <c r="T12" s="140">
        <f>T10+T11</f>
        <v>45</v>
      </c>
      <c r="U12" s="132"/>
      <c r="V12" s="66" t="s">
        <v>13</v>
      </c>
    </row>
    <row r="13" spans="1:29" x14ac:dyDescent="0.2">
      <c r="A13" s="16"/>
      <c r="B13" s="25"/>
      <c r="C13" s="25"/>
      <c r="D13" s="25"/>
      <c r="E13" s="25"/>
      <c r="F13" s="25"/>
      <c r="G13" s="25"/>
      <c r="H13" s="25"/>
      <c r="I13" s="25"/>
      <c r="J13" s="25"/>
      <c r="K13" s="207"/>
      <c r="L13" s="211"/>
      <c r="M13" s="208"/>
      <c r="N13" s="25"/>
      <c r="O13" s="25"/>
      <c r="P13" s="25"/>
      <c r="Q13" s="25"/>
      <c r="R13" s="25"/>
      <c r="S13" s="25"/>
      <c r="T13" s="25"/>
      <c r="U13" s="132"/>
      <c r="V13" s="66" t="s">
        <v>13</v>
      </c>
    </row>
    <row r="14" spans="1:29" ht="15" thickBot="1" x14ac:dyDescent="0.25">
      <c r="A14" s="113" t="s">
        <v>102</v>
      </c>
      <c r="B14" s="142"/>
      <c r="C14" s="142">
        <f>C12</f>
        <v>45</v>
      </c>
      <c r="D14" s="142"/>
      <c r="E14" s="142"/>
      <c r="F14" s="142">
        <f>F12</f>
        <v>0</v>
      </c>
      <c r="G14" s="142"/>
      <c r="H14" s="142"/>
      <c r="I14" s="142">
        <f>I12</f>
        <v>0</v>
      </c>
      <c r="J14" s="142"/>
      <c r="K14" s="142"/>
      <c r="L14" s="210">
        <f>L12</f>
        <v>0</v>
      </c>
      <c r="M14" s="142"/>
      <c r="N14" s="142"/>
      <c r="O14" s="142">
        <f>O12</f>
        <v>0</v>
      </c>
      <c r="P14" s="142"/>
      <c r="Q14" s="142"/>
      <c r="R14" s="142"/>
      <c r="S14" s="142"/>
      <c r="T14" s="142">
        <f>T12</f>
        <v>45</v>
      </c>
      <c r="U14" s="143"/>
      <c r="V14" s="66" t="s">
        <v>13</v>
      </c>
    </row>
    <row r="15" spans="1:29" ht="15" x14ac:dyDescent="0.25">
      <c r="A15" s="183" t="s">
        <v>133</v>
      </c>
      <c r="B15" s="182"/>
      <c r="C15" s="182"/>
      <c r="D15" s="182"/>
      <c r="E15" s="182"/>
      <c r="F15" s="182"/>
      <c r="G15" s="182"/>
      <c r="H15" s="182"/>
      <c r="I15" s="182"/>
      <c r="J15" s="182"/>
      <c r="K15" s="182"/>
      <c r="L15" s="182"/>
      <c r="M15" s="182"/>
      <c r="N15" s="182"/>
      <c r="O15" s="182"/>
      <c r="P15" s="182"/>
      <c r="Q15" s="182"/>
      <c r="R15" s="182"/>
      <c r="S15" s="182"/>
      <c r="T15" s="182"/>
      <c r="U15" s="182"/>
      <c r="V15" s="66"/>
    </row>
    <row r="16" spans="1:29" x14ac:dyDescent="0.2">
      <c r="A16" s="265" t="s">
        <v>136</v>
      </c>
      <c r="B16" s="265"/>
      <c r="C16" s="265"/>
      <c r="D16" s="265"/>
      <c r="E16" s="265"/>
      <c r="F16" s="265"/>
      <c r="G16" s="265"/>
      <c r="H16" s="265"/>
      <c r="I16" s="265"/>
      <c r="J16" s="265"/>
      <c r="K16" s="265"/>
      <c r="L16" s="265"/>
      <c r="M16" s="265"/>
      <c r="N16" s="265"/>
      <c r="O16" s="265"/>
      <c r="P16" s="265"/>
      <c r="Q16" s="265"/>
      <c r="R16" s="265"/>
      <c r="S16" s="265"/>
      <c r="T16" s="265"/>
      <c r="U16" s="265"/>
      <c r="V16" s="66" t="s">
        <v>13</v>
      </c>
    </row>
    <row r="17" spans="1:22" x14ac:dyDescent="0.2">
      <c r="A17" s="156"/>
      <c r="V17" s="66"/>
    </row>
    <row r="18" spans="1:22" x14ac:dyDescent="0.2">
      <c r="V18" s="4" t="s">
        <v>14</v>
      </c>
    </row>
  </sheetData>
  <mergeCells count="12">
    <mergeCell ref="A1:U1"/>
    <mergeCell ref="A2:U2"/>
    <mergeCell ref="A3:U3"/>
    <mergeCell ref="A4:U4"/>
    <mergeCell ref="H7:J7"/>
    <mergeCell ref="K7:M7"/>
    <mergeCell ref="E7:G7"/>
    <mergeCell ref="A16:U16"/>
    <mergeCell ref="A7:A8"/>
    <mergeCell ref="B7:D7"/>
    <mergeCell ref="N7:P7"/>
    <mergeCell ref="S7:U7"/>
  </mergeCells>
  <printOptions horizontalCentered="1"/>
  <pageMargins left="0.7" right="0.7" top="0.64" bottom="0.61" header="0.3" footer="0.3"/>
  <pageSetup scale="63"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view="pageBreakPreview" zoomScale="80" zoomScaleNormal="100" zoomScaleSheetLayoutView="80" workbookViewId="0">
      <selection activeCell="Q27" sqref="Q27"/>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218" t="s">
        <v>130</v>
      </c>
      <c r="B1" s="218"/>
      <c r="C1" s="218"/>
      <c r="D1" s="218"/>
      <c r="E1" s="218"/>
      <c r="F1" s="218"/>
      <c r="G1" s="218"/>
      <c r="H1" s="218"/>
      <c r="I1" s="218"/>
      <c r="J1" s="218"/>
      <c r="K1" s="218"/>
      <c r="L1" s="218"/>
      <c r="M1" s="218"/>
      <c r="N1" s="66" t="s">
        <v>13</v>
      </c>
      <c r="O1" s="6"/>
      <c r="P1" s="6"/>
      <c r="Q1" s="6"/>
      <c r="R1" s="6"/>
      <c r="S1" s="6"/>
    </row>
    <row r="2" spans="1:19" ht="15" x14ac:dyDescent="0.2">
      <c r="A2" s="219" t="s">
        <v>153</v>
      </c>
      <c r="B2" s="219"/>
      <c r="C2" s="219"/>
      <c r="D2" s="219"/>
      <c r="E2" s="219"/>
      <c r="F2" s="219"/>
      <c r="G2" s="219"/>
      <c r="H2" s="219"/>
      <c r="I2" s="219"/>
      <c r="J2" s="219"/>
      <c r="K2" s="219"/>
      <c r="L2" s="219"/>
      <c r="M2" s="219"/>
      <c r="N2" s="66" t="s">
        <v>13</v>
      </c>
      <c r="O2" s="7"/>
      <c r="P2" s="7"/>
      <c r="Q2" s="7"/>
      <c r="R2" s="7"/>
      <c r="S2" s="7"/>
    </row>
    <row r="3" spans="1:19" x14ac:dyDescent="0.2">
      <c r="A3" s="228" t="s">
        <v>1</v>
      </c>
      <c r="B3" s="228"/>
      <c r="C3" s="228"/>
      <c r="D3" s="228"/>
      <c r="E3" s="228"/>
      <c r="F3" s="228"/>
      <c r="G3" s="228"/>
      <c r="H3" s="228"/>
      <c r="I3" s="228"/>
      <c r="J3" s="228"/>
      <c r="K3" s="228"/>
      <c r="L3" s="228"/>
      <c r="M3" s="228"/>
      <c r="N3" s="66" t="s">
        <v>13</v>
      </c>
      <c r="O3" s="10"/>
      <c r="P3" s="10"/>
      <c r="Q3" s="10"/>
      <c r="R3" s="10"/>
      <c r="S3" s="10"/>
    </row>
    <row r="4" spans="1:19" x14ac:dyDescent="0.2">
      <c r="A4" s="225" t="s">
        <v>2</v>
      </c>
      <c r="B4" s="225"/>
      <c r="C4" s="225"/>
      <c r="D4" s="225"/>
      <c r="E4" s="225"/>
      <c r="F4" s="225"/>
      <c r="G4" s="225"/>
      <c r="H4" s="225"/>
      <c r="I4" s="225"/>
      <c r="J4" s="225"/>
      <c r="K4" s="225"/>
      <c r="L4" s="225"/>
      <c r="M4" s="225"/>
      <c r="N4" s="66" t="s">
        <v>13</v>
      </c>
      <c r="O4" s="8"/>
      <c r="P4" s="8"/>
      <c r="Q4" s="8"/>
      <c r="R4" s="8"/>
      <c r="S4" s="8"/>
    </row>
    <row r="5" spans="1:19" x14ac:dyDescent="0.2">
      <c r="A5" s="8"/>
      <c r="B5" s="8"/>
      <c r="C5" s="8"/>
      <c r="D5" s="8"/>
      <c r="E5" s="8"/>
      <c r="F5" s="8"/>
      <c r="G5" s="8"/>
      <c r="H5" s="8"/>
      <c r="I5" s="8"/>
      <c r="J5" s="8"/>
      <c r="K5" s="8"/>
      <c r="L5" s="8"/>
      <c r="M5" s="8"/>
      <c r="N5" s="66" t="s">
        <v>13</v>
      </c>
      <c r="O5" s="8"/>
      <c r="P5" s="8"/>
      <c r="Q5" s="8"/>
      <c r="R5" s="8"/>
      <c r="S5" s="8"/>
    </row>
    <row r="6" spans="1:19" ht="15" thickBot="1" x14ac:dyDescent="0.25">
      <c r="A6" s="65"/>
      <c r="B6" s="65"/>
      <c r="C6" s="65"/>
      <c r="D6" s="65"/>
      <c r="E6" s="65"/>
      <c r="F6" s="65"/>
      <c r="G6" s="65"/>
      <c r="H6" s="65"/>
      <c r="I6" s="65"/>
      <c r="J6" s="65"/>
      <c r="K6" s="65"/>
      <c r="L6" s="65"/>
      <c r="M6" s="36"/>
      <c r="N6" s="66" t="s">
        <v>13</v>
      </c>
      <c r="O6" s="8"/>
      <c r="P6" s="8"/>
      <c r="Q6" s="8"/>
      <c r="R6" s="8"/>
      <c r="S6" s="8"/>
    </row>
    <row r="7" spans="1:19" ht="47.25" customHeight="1" x14ac:dyDescent="0.2">
      <c r="A7" s="226" t="s">
        <v>103</v>
      </c>
      <c r="B7" s="229" t="s">
        <v>147</v>
      </c>
      <c r="C7" s="229"/>
      <c r="D7" s="229"/>
      <c r="E7" s="229" t="s">
        <v>36</v>
      </c>
      <c r="F7" s="229"/>
      <c r="G7" s="229"/>
      <c r="H7" s="196" t="s">
        <v>37</v>
      </c>
      <c r="I7" s="196" t="s">
        <v>107</v>
      </c>
      <c r="J7" s="229" t="s">
        <v>131</v>
      </c>
      <c r="K7" s="229"/>
      <c r="L7" s="230"/>
      <c r="M7" s="197" t="s">
        <v>13</v>
      </c>
      <c r="N7" s="66" t="s">
        <v>13</v>
      </c>
    </row>
    <row r="8" spans="1:19" ht="28.5" x14ac:dyDescent="0.2">
      <c r="A8" s="227"/>
      <c r="B8" s="11" t="s">
        <v>3</v>
      </c>
      <c r="C8" s="19" t="s">
        <v>98</v>
      </c>
      <c r="D8" s="11" t="s">
        <v>4</v>
      </c>
      <c r="E8" s="11" t="s">
        <v>3</v>
      </c>
      <c r="F8" s="11" t="s">
        <v>98</v>
      </c>
      <c r="G8" s="11" t="s">
        <v>4</v>
      </c>
      <c r="H8" s="19" t="s">
        <v>4</v>
      </c>
      <c r="I8" s="11" t="s">
        <v>4</v>
      </c>
      <c r="J8" s="11" t="s">
        <v>3</v>
      </c>
      <c r="K8" s="11" t="s">
        <v>98</v>
      </c>
      <c r="L8" s="12" t="s">
        <v>4</v>
      </c>
      <c r="M8" s="66" t="s">
        <v>13</v>
      </c>
      <c r="N8" s="4" t="s">
        <v>13</v>
      </c>
    </row>
    <row r="9" spans="1:19" ht="28.5" x14ac:dyDescent="0.2">
      <c r="A9" s="192" t="s">
        <v>154</v>
      </c>
      <c r="B9" s="130">
        <v>56</v>
      </c>
      <c r="C9" s="130">
        <v>47</v>
      </c>
      <c r="D9" s="130">
        <v>12000</v>
      </c>
      <c r="E9" s="130">
        <v>0</v>
      </c>
      <c r="F9" s="130">
        <v>0</v>
      </c>
      <c r="G9" s="130">
        <v>0</v>
      </c>
      <c r="H9" s="130">
        <v>0</v>
      </c>
      <c r="I9" s="130">
        <v>0</v>
      </c>
      <c r="J9" s="130">
        <f t="shared" ref="J9:K9" si="0">B9+E9</f>
        <v>56</v>
      </c>
      <c r="K9" s="130">
        <f t="shared" si="0"/>
        <v>47</v>
      </c>
      <c r="L9" s="131">
        <f t="shared" ref="L9:L12" si="1">D9+G9+H9+I9</f>
        <v>12000</v>
      </c>
      <c r="M9" s="66" t="s">
        <v>13</v>
      </c>
      <c r="N9" s="66" t="s">
        <v>13</v>
      </c>
    </row>
    <row r="10" spans="1:19" ht="15" x14ac:dyDescent="0.25">
      <c r="A10" s="13" t="s">
        <v>100</v>
      </c>
      <c r="B10" s="133">
        <f t="shared" ref="B10:K10" si="2">SUM(B9:B9)</f>
        <v>56</v>
      </c>
      <c r="C10" s="133">
        <f t="shared" si="2"/>
        <v>47</v>
      </c>
      <c r="D10" s="133">
        <f t="shared" si="2"/>
        <v>12000</v>
      </c>
      <c r="E10" s="133">
        <f t="shared" si="2"/>
        <v>0</v>
      </c>
      <c r="F10" s="133">
        <f t="shared" si="2"/>
        <v>0</v>
      </c>
      <c r="G10" s="133">
        <f t="shared" si="2"/>
        <v>0</v>
      </c>
      <c r="H10" s="133">
        <f t="shared" si="2"/>
        <v>0</v>
      </c>
      <c r="I10" s="133">
        <f t="shared" si="2"/>
        <v>0</v>
      </c>
      <c r="J10" s="133">
        <f t="shared" si="2"/>
        <v>56</v>
      </c>
      <c r="K10" s="133">
        <f t="shared" si="2"/>
        <v>47</v>
      </c>
      <c r="L10" s="134">
        <f t="shared" si="1"/>
        <v>12000</v>
      </c>
      <c r="M10" s="66" t="s">
        <v>13</v>
      </c>
      <c r="N10" s="4" t="s">
        <v>13</v>
      </c>
    </row>
    <row r="11" spans="1:19" x14ac:dyDescent="0.2">
      <c r="A11" s="116" t="s">
        <v>99</v>
      </c>
      <c r="B11" s="130"/>
      <c r="C11" s="130"/>
      <c r="D11" s="130">
        <v>0</v>
      </c>
      <c r="E11" s="130"/>
      <c r="F11" s="130"/>
      <c r="G11" s="130"/>
      <c r="H11" s="130"/>
      <c r="I11" s="130"/>
      <c r="J11" s="130"/>
      <c r="K11" s="130"/>
      <c r="L11" s="131">
        <f t="shared" si="1"/>
        <v>0</v>
      </c>
      <c r="M11" s="66" t="s">
        <v>13</v>
      </c>
      <c r="N11" s="66" t="s">
        <v>13</v>
      </c>
    </row>
    <row r="12" spans="1:19" x14ac:dyDescent="0.2">
      <c r="A12" s="117" t="s">
        <v>112</v>
      </c>
      <c r="B12" s="144"/>
      <c r="C12" s="144"/>
      <c r="D12" s="144">
        <f>SUM(D10:D11)</f>
        <v>12000</v>
      </c>
      <c r="E12" s="144"/>
      <c r="F12" s="144"/>
      <c r="G12" s="144"/>
      <c r="H12" s="144"/>
      <c r="I12" s="144"/>
      <c r="J12" s="144"/>
      <c r="K12" s="144"/>
      <c r="L12" s="145">
        <f t="shared" si="1"/>
        <v>12000</v>
      </c>
      <c r="M12" s="66" t="s">
        <v>13</v>
      </c>
      <c r="N12" s="66" t="s">
        <v>13</v>
      </c>
    </row>
    <row r="13" spans="1:19" x14ac:dyDescent="0.2">
      <c r="A13" s="101" t="s">
        <v>16</v>
      </c>
      <c r="B13" s="140"/>
      <c r="C13" s="140">
        <v>0</v>
      </c>
      <c r="D13" s="140"/>
      <c r="E13" s="140"/>
      <c r="F13" s="140">
        <v>0</v>
      </c>
      <c r="G13" s="140"/>
      <c r="H13" s="140">
        <v>0</v>
      </c>
      <c r="I13" s="140"/>
      <c r="J13" s="140"/>
      <c r="K13" s="140">
        <f>C13+F13</f>
        <v>0</v>
      </c>
      <c r="L13" s="141"/>
      <c r="M13" s="66" t="s">
        <v>13</v>
      </c>
      <c r="N13" s="66" t="s">
        <v>13</v>
      </c>
    </row>
    <row r="14" spans="1:19" x14ac:dyDescent="0.2">
      <c r="A14" s="112" t="s">
        <v>101</v>
      </c>
      <c r="B14" s="25"/>
      <c r="C14" s="25">
        <f>C10+C13</f>
        <v>47</v>
      </c>
      <c r="D14" s="25"/>
      <c r="E14" s="25"/>
      <c r="F14" s="25">
        <f>F10+F13</f>
        <v>0</v>
      </c>
      <c r="G14" s="25"/>
      <c r="H14" s="25">
        <f>H10+H13</f>
        <v>0</v>
      </c>
      <c r="I14" s="25"/>
      <c r="J14" s="25"/>
      <c r="K14" s="25">
        <f>K10+K13</f>
        <v>47</v>
      </c>
      <c r="L14" s="132"/>
      <c r="M14" s="66" t="s">
        <v>13</v>
      </c>
      <c r="N14" s="66" t="s">
        <v>13</v>
      </c>
    </row>
    <row r="15" spans="1:19" x14ac:dyDescent="0.2">
      <c r="A15" s="16"/>
      <c r="B15" s="25"/>
      <c r="C15" s="25"/>
      <c r="D15" s="25"/>
      <c r="E15" s="25"/>
      <c r="F15" s="25"/>
      <c r="G15" s="25"/>
      <c r="H15" s="25"/>
      <c r="I15" s="25"/>
      <c r="J15" s="25"/>
      <c r="K15" s="25"/>
      <c r="L15" s="132"/>
      <c r="M15" s="66" t="s">
        <v>13</v>
      </c>
      <c r="N15" s="66" t="s">
        <v>13</v>
      </c>
    </row>
    <row r="16" spans="1:19" ht="15" thickBot="1" x14ac:dyDescent="0.25">
      <c r="A16" s="113" t="s">
        <v>102</v>
      </c>
      <c r="B16" s="142"/>
      <c r="C16" s="142">
        <f>C14</f>
        <v>47</v>
      </c>
      <c r="D16" s="142"/>
      <c r="E16" s="142"/>
      <c r="F16" s="142">
        <f>F14</f>
        <v>0</v>
      </c>
      <c r="G16" s="142"/>
      <c r="H16" s="142">
        <f>H14</f>
        <v>0</v>
      </c>
      <c r="I16" s="142"/>
      <c r="J16" s="142"/>
      <c r="K16" s="142">
        <f>K14</f>
        <v>47</v>
      </c>
      <c r="L16" s="143"/>
      <c r="M16" s="66" t="s">
        <v>13</v>
      </c>
      <c r="N16" s="66" t="s">
        <v>13</v>
      </c>
    </row>
    <row r="17" spans="1:14" x14ac:dyDescent="0.2">
      <c r="M17" s="66" t="s">
        <v>13</v>
      </c>
      <c r="N17" s="66" t="s">
        <v>13</v>
      </c>
    </row>
    <row r="18" spans="1:14" x14ac:dyDescent="0.2">
      <c r="M18" s="66" t="s">
        <v>13</v>
      </c>
      <c r="N18" s="66" t="s">
        <v>13</v>
      </c>
    </row>
    <row r="19" spans="1:14" x14ac:dyDescent="0.2">
      <c r="A19" s="181"/>
      <c r="B19" s="181"/>
      <c r="C19" s="181"/>
      <c r="D19" s="181"/>
      <c r="E19" s="181"/>
      <c r="F19" s="181"/>
      <c r="G19" s="181"/>
      <c r="H19" s="181"/>
      <c r="I19" s="181"/>
      <c r="J19" s="181"/>
      <c r="K19" s="181"/>
      <c r="L19" s="181"/>
      <c r="M19" s="66" t="s">
        <v>13</v>
      </c>
      <c r="N19" s="66" t="s">
        <v>13</v>
      </c>
    </row>
    <row r="20" spans="1:14" x14ac:dyDescent="0.2">
      <c r="M20" s="4" t="s">
        <v>14</v>
      </c>
      <c r="N20" s="66" t="s">
        <v>13</v>
      </c>
    </row>
    <row r="21" spans="1:14" x14ac:dyDescent="0.2">
      <c r="M21" s="4"/>
      <c r="N21" s="66"/>
    </row>
  </sheetData>
  <mergeCells count="8">
    <mergeCell ref="A1:M1"/>
    <mergeCell ref="A2:M2"/>
    <mergeCell ref="A3:M3"/>
    <mergeCell ref="A4:M4"/>
    <mergeCell ref="A7:A8"/>
    <mergeCell ref="B7:D7"/>
    <mergeCell ref="E7:G7"/>
    <mergeCell ref="J7:L7"/>
  </mergeCells>
  <printOptions horizontalCentered="1"/>
  <pageMargins left="0.7" right="0.7" top="0.66" bottom="0.66" header="0.3" footer="0.3"/>
  <pageSetup scale="78" fitToHeight="0"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view="pageBreakPreview" zoomScale="80" zoomScaleNormal="100" zoomScaleSheetLayoutView="80" workbookViewId="0">
      <selection activeCell="H41" sqref="H41"/>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18" t="s">
        <v>41</v>
      </c>
      <c r="B1" s="218"/>
      <c r="C1" s="218"/>
      <c r="D1" s="218"/>
      <c r="E1" s="218"/>
      <c r="F1" s="218"/>
      <c r="G1" s="218"/>
      <c r="H1" s="218"/>
      <c r="I1" s="218"/>
      <c r="J1" s="218"/>
      <c r="K1" s="66" t="s">
        <v>13</v>
      </c>
      <c r="L1" s="6"/>
      <c r="M1" s="6"/>
      <c r="N1" s="6"/>
      <c r="O1" s="6"/>
      <c r="P1" s="6"/>
      <c r="Q1" s="6"/>
      <c r="R1" s="6"/>
    </row>
    <row r="2" spans="1:18" ht="15" x14ac:dyDescent="0.2">
      <c r="A2" s="219" t="s">
        <v>153</v>
      </c>
      <c r="B2" s="219"/>
      <c r="C2" s="219"/>
      <c r="D2" s="219"/>
      <c r="E2" s="219"/>
      <c r="F2" s="219"/>
      <c r="G2" s="219"/>
      <c r="H2" s="219"/>
      <c r="I2" s="219"/>
      <c r="J2" s="219"/>
      <c r="K2" s="66" t="s">
        <v>13</v>
      </c>
      <c r="L2" s="7"/>
      <c r="M2" s="7"/>
      <c r="N2" s="7"/>
      <c r="O2" s="7"/>
      <c r="P2" s="7"/>
      <c r="Q2" s="7"/>
      <c r="R2" s="7"/>
    </row>
    <row r="3" spans="1:18" x14ac:dyDescent="0.2">
      <c r="A3" s="235" t="s">
        <v>1</v>
      </c>
      <c r="B3" s="235"/>
      <c r="C3" s="235"/>
      <c r="D3" s="235"/>
      <c r="E3" s="235"/>
      <c r="F3" s="235"/>
      <c r="G3" s="235"/>
      <c r="H3" s="235"/>
      <c r="I3" s="235"/>
      <c r="J3" s="235"/>
      <c r="K3" s="66" t="s">
        <v>13</v>
      </c>
      <c r="L3" s="10"/>
      <c r="M3" s="10"/>
      <c r="N3" s="10"/>
      <c r="O3" s="10"/>
      <c r="P3" s="10"/>
      <c r="Q3" s="10"/>
      <c r="R3" s="10"/>
    </row>
    <row r="4" spans="1:18" x14ac:dyDescent="0.2">
      <c r="A4" s="225" t="s">
        <v>2</v>
      </c>
      <c r="B4" s="225"/>
      <c r="C4" s="225"/>
      <c r="D4" s="225"/>
      <c r="E4" s="225"/>
      <c r="F4" s="225"/>
      <c r="G4" s="225"/>
      <c r="H4" s="225"/>
      <c r="I4" s="225"/>
      <c r="J4" s="225"/>
      <c r="K4" s="66" t="s">
        <v>13</v>
      </c>
      <c r="L4" s="8"/>
      <c r="M4" s="8"/>
      <c r="N4" s="8"/>
      <c r="O4" s="8"/>
      <c r="P4" s="8"/>
      <c r="Q4" s="8"/>
      <c r="R4" s="8"/>
    </row>
    <row r="5" spans="1:18" x14ac:dyDescent="0.2">
      <c r="A5" s="225"/>
      <c r="B5" s="225"/>
      <c r="C5" s="225"/>
      <c r="D5" s="225"/>
      <c r="E5" s="225"/>
      <c r="F5" s="225"/>
      <c r="G5" s="225"/>
      <c r="H5" s="225"/>
      <c r="I5" s="225"/>
      <c r="J5" s="225"/>
      <c r="K5" s="66" t="s">
        <v>13</v>
      </c>
      <c r="L5" s="8"/>
      <c r="M5" s="8"/>
      <c r="N5" s="8"/>
      <c r="O5" s="8"/>
      <c r="P5" s="8"/>
      <c r="Q5" s="8"/>
      <c r="R5" s="8"/>
    </row>
    <row r="6" spans="1:18" ht="15" thickBot="1" x14ac:dyDescent="0.25">
      <c r="A6" s="225"/>
      <c r="B6" s="225"/>
      <c r="C6" s="225"/>
      <c r="D6" s="225"/>
      <c r="E6" s="225"/>
      <c r="F6" s="225"/>
      <c r="G6" s="225"/>
      <c r="H6" s="225"/>
      <c r="I6" s="225"/>
      <c r="J6" s="225"/>
      <c r="K6" s="66" t="s">
        <v>13</v>
      </c>
      <c r="L6" s="8"/>
      <c r="M6" s="8"/>
      <c r="N6" s="8"/>
      <c r="O6" s="8"/>
      <c r="P6" s="8"/>
      <c r="Q6" s="8"/>
      <c r="R6" s="8"/>
    </row>
    <row r="7" spans="1:18" s="20" customFormat="1" ht="48" customHeight="1" x14ac:dyDescent="0.2">
      <c r="A7" s="239" t="s">
        <v>43</v>
      </c>
      <c r="B7" s="266" t="s">
        <v>144</v>
      </c>
      <c r="C7" s="267"/>
      <c r="D7" s="266" t="s">
        <v>145</v>
      </c>
      <c r="E7" s="267"/>
      <c r="F7" s="232" t="s">
        <v>125</v>
      </c>
      <c r="G7" s="233"/>
      <c r="H7" s="233"/>
      <c r="I7" s="233"/>
      <c r="J7" s="268"/>
      <c r="K7" s="66" t="s">
        <v>13</v>
      </c>
    </row>
    <row r="8" spans="1:18" s="20" customFormat="1" ht="28.5" x14ac:dyDescent="0.2">
      <c r="A8" s="240"/>
      <c r="B8" s="67" t="s">
        <v>3</v>
      </c>
      <c r="C8" s="67" t="s">
        <v>40</v>
      </c>
      <c r="D8" s="67" t="s">
        <v>3</v>
      </c>
      <c r="E8" s="67" t="s">
        <v>40</v>
      </c>
      <c r="F8" s="67" t="s">
        <v>42</v>
      </c>
      <c r="G8" s="67" t="s">
        <v>18</v>
      </c>
      <c r="H8" s="129" t="s">
        <v>20</v>
      </c>
      <c r="I8" s="67" t="s">
        <v>48</v>
      </c>
      <c r="J8" s="68" t="s">
        <v>49</v>
      </c>
      <c r="K8" s="66" t="s">
        <v>13</v>
      </c>
    </row>
    <row r="9" spans="1:18" x14ac:dyDescent="0.2">
      <c r="A9" s="69" t="s">
        <v>44</v>
      </c>
      <c r="B9" s="25">
        <v>49</v>
      </c>
      <c r="C9" s="25">
        <v>0</v>
      </c>
      <c r="D9" s="25">
        <v>49</v>
      </c>
      <c r="E9" s="25">
        <v>0</v>
      </c>
      <c r="F9" s="25">
        <v>0</v>
      </c>
      <c r="G9" s="25">
        <v>4</v>
      </c>
      <c r="H9" s="25">
        <v>0</v>
      </c>
      <c r="I9" s="25">
        <f t="shared" ref="I9:I16" si="0">D9+F9+G9+H9</f>
        <v>53</v>
      </c>
      <c r="J9" s="132">
        <v>0</v>
      </c>
      <c r="K9" s="66" t="s">
        <v>13</v>
      </c>
    </row>
    <row r="10" spans="1:18" x14ac:dyDescent="0.2">
      <c r="A10" s="69" t="s">
        <v>45</v>
      </c>
      <c r="B10" s="25">
        <v>2</v>
      </c>
      <c r="C10" s="25">
        <v>0</v>
      </c>
      <c r="D10" s="25">
        <v>2</v>
      </c>
      <c r="E10" s="25">
        <v>0</v>
      </c>
      <c r="F10" s="25">
        <v>0</v>
      </c>
      <c r="G10" s="25">
        <v>0</v>
      </c>
      <c r="H10" s="25">
        <v>0</v>
      </c>
      <c r="I10" s="25">
        <f t="shared" si="0"/>
        <v>2</v>
      </c>
      <c r="J10" s="132">
        <v>0</v>
      </c>
      <c r="K10" s="66" t="s">
        <v>13</v>
      </c>
    </row>
    <row r="11" spans="1:18" x14ac:dyDescent="0.2">
      <c r="A11" s="69" t="s">
        <v>46</v>
      </c>
      <c r="B11" s="25">
        <v>2</v>
      </c>
      <c r="C11" s="25">
        <v>0</v>
      </c>
      <c r="D11" s="25">
        <v>2</v>
      </c>
      <c r="E11" s="25">
        <v>0</v>
      </c>
      <c r="F11" s="25">
        <v>0</v>
      </c>
      <c r="G11" s="25">
        <v>0</v>
      </c>
      <c r="H11" s="25">
        <v>0</v>
      </c>
      <c r="I11" s="25">
        <f t="shared" si="0"/>
        <v>2</v>
      </c>
      <c r="J11" s="132">
        <v>0</v>
      </c>
      <c r="K11" s="66" t="s">
        <v>13</v>
      </c>
    </row>
    <row r="12" spans="1:18" x14ac:dyDescent="0.2">
      <c r="A12" s="69" t="s">
        <v>47</v>
      </c>
      <c r="B12" s="25">
        <v>3</v>
      </c>
      <c r="C12" s="25">
        <v>0</v>
      </c>
      <c r="D12" s="25">
        <v>3</v>
      </c>
      <c r="E12" s="25">
        <v>0</v>
      </c>
      <c r="F12" s="25">
        <v>0</v>
      </c>
      <c r="G12" s="25">
        <v>0</v>
      </c>
      <c r="H12" s="25">
        <v>0</v>
      </c>
      <c r="I12" s="25">
        <f t="shared" si="0"/>
        <v>3</v>
      </c>
      <c r="J12" s="132">
        <v>0</v>
      </c>
      <c r="K12" s="66" t="s">
        <v>13</v>
      </c>
    </row>
    <row r="13" spans="1:18" ht="15" x14ac:dyDescent="0.25">
      <c r="A13" s="72" t="s">
        <v>15</v>
      </c>
      <c r="B13" s="133">
        <f t="shared" ref="B13:J13" si="1">SUM(B9:B12)</f>
        <v>56</v>
      </c>
      <c r="C13" s="133">
        <f t="shared" si="1"/>
        <v>0</v>
      </c>
      <c r="D13" s="133">
        <f t="shared" si="1"/>
        <v>56</v>
      </c>
      <c r="E13" s="133">
        <f t="shared" si="1"/>
        <v>0</v>
      </c>
      <c r="F13" s="133">
        <f t="shared" si="1"/>
        <v>0</v>
      </c>
      <c r="G13" s="133">
        <f t="shared" si="1"/>
        <v>4</v>
      </c>
      <c r="H13" s="133">
        <f t="shared" si="1"/>
        <v>0</v>
      </c>
      <c r="I13" s="133">
        <f t="shared" si="1"/>
        <v>60</v>
      </c>
      <c r="J13" s="134">
        <f t="shared" si="1"/>
        <v>0</v>
      </c>
      <c r="K13" s="66" t="s">
        <v>13</v>
      </c>
    </row>
    <row r="14" spans="1:18" x14ac:dyDescent="0.2">
      <c r="A14" s="70" t="s">
        <v>50</v>
      </c>
      <c r="B14" s="140">
        <v>15</v>
      </c>
      <c r="C14" s="140">
        <v>0</v>
      </c>
      <c r="D14" s="140">
        <v>15</v>
      </c>
      <c r="E14" s="140">
        <v>0</v>
      </c>
      <c r="F14" s="140">
        <v>0</v>
      </c>
      <c r="G14" s="140">
        <v>2</v>
      </c>
      <c r="H14" s="140">
        <f>SUM(H9:H13)</f>
        <v>0</v>
      </c>
      <c r="I14" s="140">
        <f t="shared" si="0"/>
        <v>17</v>
      </c>
      <c r="J14" s="141">
        <v>0</v>
      </c>
      <c r="K14" s="66" t="s">
        <v>13</v>
      </c>
    </row>
    <row r="15" spans="1:18" x14ac:dyDescent="0.2">
      <c r="A15" s="71" t="s">
        <v>51</v>
      </c>
      <c r="B15" s="25">
        <v>41</v>
      </c>
      <c r="C15" s="25">
        <v>0</v>
      </c>
      <c r="D15" s="25">
        <v>41</v>
      </c>
      <c r="E15" s="25">
        <v>0</v>
      </c>
      <c r="F15" s="25">
        <v>0</v>
      </c>
      <c r="G15" s="25">
        <v>2</v>
      </c>
      <c r="H15" s="25">
        <f>SUM(H9:H14)</f>
        <v>0</v>
      </c>
      <c r="I15" s="25">
        <f t="shared" si="0"/>
        <v>43</v>
      </c>
      <c r="J15" s="132">
        <v>0</v>
      </c>
      <c r="K15" s="66" t="s">
        <v>13</v>
      </c>
    </row>
    <row r="16" spans="1:18" x14ac:dyDescent="0.2">
      <c r="A16" s="71" t="s">
        <v>52</v>
      </c>
      <c r="B16" s="25">
        <v>0</v>
      </c>
      <c r="C16" s="25">
        <v>0</v>
      </c>
      <c r="D16" s="25">
        <v>0</v>
      </c>
      <c r="E16" s="25">
        <v>0</v>
      </c>
      <c r="F16" s="25">
        <v>0</v>
      </c>
      <c r="G16" s="25">
        <v>0</v>
      </c>
      <c r="H16" s="25">
        <f t="shared" ref="H16" si="2">SUM(H9:H15)</f>
        <v>0</v>
      </c>
      <c r="I16" s="25">
        <f t="shared" si="0"/>
        <v>0</v>
      </c>
      <c r="J16" s="132">
        <v>0</v>
      </c>
      <c r="K16" s="66" t="s">
        <v>13</v>
      </c>
    </row>
    <row r="17" spans="1:11" ht="15" x14ac:dyDescent="0.25">
      <c r="A17" s="72" t="s">
        <v>15</v>
      </c>
      <c r="B17" s="133">
        <f>SUM(B14:B16)</f>
        <v>56</v>
      </c>
      <c r="C17" s="133">
        <f t="shared" ref="C17:J17" si="3">SUM(C14:C16)</f>
        <v>0</v>
      </c>
      <c r="D17" s="133">
        <f t="shared" si="3"/>
        <v>56</v>
      </c>
      <c r="E17" s="133">
        <f t="shared" si="3"/>
        <v>0</v>
      </c>
      <c r="F17" s="133">
        <f t="shared" si="3"/>
        <v>0</v>
      </c>
      <c r="G17" s="133">
        <f t="shared" si="3"/>
        <v>4</v>
      </c>
      <c r="H17" s="133">
        <f t="shared" si="3"/>
        <v>0</v>
      </c>
      <c r="I17" s="133">
        <f t="shared" si="3"/>
        <v>60</v>
      </c>
      <c r="J17" s="134">
        <f t="shared" si="3"/>
        <v>0</v>
      </c>
      <c r="K17" s="66" t="s">
        <v>13</v>
      </c>
    </row>
    <row r="18" spans="1:11" x14ac:dyDescent="0.2">
      <c r="A18" s="156"/>
      <c r="K18" s="66" t="s">
        <v>14</v>
      </c>
    </row>
    <row r="19" spans="1:11" x14ac:dyDescent="0.2">
      <c r="A19" s="156"/>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I. Permanent Positions</vt:lpstr>
      <vt:lpstr>J. Financial Analysis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'I. Permanent Positions'!Print_Area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2014-03-07T17:13:20Z</cp:lastPrinted>
  <dcterms:created xsi:type="dcterms:W3CDTF">2012-12-06T16:08:32Z</dcterms:created>
  <dcterms:modified xsi:type="dcterms:W3CDTF">2014-03-07T17:14:38Z</dcterms:modified>
</cp:coreProperties>
</file>