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5230" windowHeight="12405" tabRatio="806" firstSheet="5" activeTab="11"/>
  </bookViews>
  <sheets>
    <sheet name="A. Organization Chart " sheetId="27" r:id="rId1"/>
    <sheet name="B. Summ of Req." sheetId="20" r:id="rId2"/>
    <sheet name="B. Summ of Req. by DU" sheetId="4" r:id="rId3"/>
    <sheet name="C. Program Changes by DU" sheetId="5" r:id="rId4"/>
    <sheet name="D. Strategic Goals &amp; Objectives" sheetId="8" r:id="rId5"/>
    <sheet name="E. ATB Justification" sheetId="21" r:id="rId6"/>
    <sheet name="F. 2013 Crosswalk" sheetId="28" r:id="rId7"/>
    <sheet name="G. 2014 Crosswalk" sheetId="11" r:id="rId8"/>
    <sheet name="H. Reimbursable Resources" sheetId="12" r:id="rId9"/>
    <sheet name="I. Permanent Positions" sheetId="13" r:id="rId10"/>
    <sheet name="J. Financial Analysis" sheetId="16" r:id="rId11"/>
    <sheet name="K. Summary by OC" sheetId="14" r:id="rId12"/>
  </sheets>
  <definedNames>
    <definedName name="_11POS_BY_CAT">#REF!</definedName>
    <definedName name="_1ATTORNEY_SUPP">#REF!</definedName>
    <definedName name="_2ATTORNEY_SUPP">#REF!</definedName>
    <definedName name="_2GA_ROLLUP">#REF!</definedName>
    <definedName name="_3POS_BY_CAT">#REF!</definedName>
    <definedName name="_6GA_ROLLUP">#REF!</definedName>
    <definedName name="_7GA_ROLLUP">#REF!</definedName>
    <definedName name="_9POS_BY_CAT">#REF!</definedName>
    <definedName name="DL">#REF!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#REF!</definedName>
    <definedName name="JMD">#REF!</definedName>
    <definedName name="PART">#REF!</definedName>
    <definedName name="_xlnm.Print_Area" localSheetId="0">'A. Organization Chart '!$A$1:$P$44</definedName>
    <definedName name="_xlnm.Print_Area" localSheetId="1">'B. Summ of Req.'!$A$1:$D$32</definedName>
    <definedName name="_xlnm.Print_Area" localSheetId="2">'B. Summ of Req. by DU'!$A$1:$M$34</definedName>
    <definedName name="_xlnm.Print_Area" localSheetId="3">'C. Program Changes by DU'!$A$1:$J$11</definedName>
    <definedName name="_xlnm.Print_Area" localSheetId="4">'D. Strategic Goals &amp; Objectives'!$A$1:$N$16</definedName>
    <definedName name="_xlnm.Print_Area" localSheetId="5">'E. ATB Justification'!$A$1:$G$18</definedName>
    <definedName name="_xlnm.Print_Area" localSheetId="6">'F. 2013 Crosswalk'!$A$1:$U$25</definedName>
    <definedName name="_xlnm.Print_Area" localSheetId="7">'G. 2014 Crosswalk'!$A$1:$M$19</definedName>
    <definedName name="_xlnm.Print_Area" localSheetId="8">'H. Reimbursable Resources'!$A$1:$M$38</definedName>
    <definedName name="_xlnm.Print_Area" localSheetId="9">'I. Permanent Positions'!$A$1:$J$26</definedName>
    <definedName name="_xlnm.Print_Area" localSheetId="10">'J. Financial Analysis'!$A$1:$I$33</definedName>
    <definedName name="_xlnm.Print_Area" localSheetId="11">'K. Summary by OC'!$A$1:$I$48</definedName>
    <definedName name="_xlnm.Print_Area">#REF!</definedName>
    <definedName name="REIMPRO">#REF!</definedName>
    <definedName name="REIMSOR">#REF!</definedName>
    <definedName name="Test">#REF!</definedName>
    <definedName name="Z_00230B8E_1300_40F2_AA00_76CD4EE223D9_.wvu.PrintArea" localSheetId="0" hidden="1">'A. Organization Chart '!$A$1:$N$29</definedName>
    <definedName name="Z_12C66D54_5067_4346_818B_6EAB1C8A9183_.wvu.PrintArea" localSheetId="0" hidden="1">'A. Organization Chart '!$A$1:$N$29</definedName>
    <definedName name="Z_2B15CE54_0F5C_49D9_B61B_406643E5828B_.wvu.PrintArea" localSheetId="0" hidden="1">'A. Organization Chart '!$A$1:$N$29</definedName>
    <definedName name="Z_3118AF25_8423_420A_806A_487665220C68_.wvu.PrintArea" localSheetId="0" hidden="1">'A. Organization Chart '!$A$1:$N$29</definedName>
    <definedName name="Z_4148B88B_8ED7_4FDE_9459_DEB244AD0552_.wvu.PrintArea" localSheetId="0" hidden="1">'A. Organization Chart '!$A$1:$N$29</definedName>
    <definedName name="Z_51D52125_F58B_4AA0_912A_846C10BD3A06_.wvu.PrintArea" localSheetId="0" hidden="1">'A. Organization Chart '!$A$1:$N$29</definedName>
    <definedName name="Z_56C0A34E_45B4_448B_85E5_70B3A8E63333_.wvu.PrintArea" localSheetId="0" hidden="1">'A. Organization Chart '!$A$1:$N$29</definedName>
    <definedName name="Z_5F549B15_C0D2_4946_8D68_C2E2735A2E2C_.wvu.PrintArea" localSheetId="0" hidden="1">'A. Organization Chart '!$A$1:$N$29</definedName>
    <definedName name="Z_741AF565_DCF2_4D22_9876_9E25C77A1925_.wvu.PrintArea" localSheetId="0" hidden="1">'A. Organization Chart '!$A$1:$P$47</definedName>
    <definedName name="Z_7973402D_0329_41AA_9616_CD61A5A981FF_.wvu.PrintArea" localSheetId="0" hidden="1">'A. Organization Chart '!$A$1:$P$47</definedName>
    <definedName name="Z_BF33EE96_AECA_431B_82C5_26F0B8B45E7A_.wvu.PrintArea" localSheetId="0" hidden="1">'A. Organization Chart '!$A$1:$N$29</definedName>
    <definedName name="Z_E850815E_60E5_4C16_909E_6C6C766C656E_.wvu.PrintArea" localSheetId="0" hidden="1">'A. Organization Chart '!$A$1:$P$47</definedName>
    <definedName name="Z_F8E8510A_5005_4A68_902A_02ED015AB6B6_.wvu.PrintArea" localSheetId="0" hidden="1">'A. Organization Chart '!$A$1:$N$29</definedName>
  </definedNames>
  <calcPr calcId="145621"/>
</workbook>
</file>

<file path=xl/calcChain.xml><?xml version="1.0" encoding="utf-8"?>
<calcChain xmlns="http://schemas.openxmlformats.org/spreadsheetml/2006/main">
  <c r="D16" i="12" l="1"/>
  <c r="D12" i="12"/>
  <c r="C13" i="14"/>
  <c r="D13" i="14"/>
  <c r="E13" i="14"/>
  <c r="F13" i="14"/>
  <c r="G13" i="14"/>
  <c r="B13" i="14"/>
  <c r="I31" i="16"/>
  <c r="I30" i="16"/>
  <c r="I29" i="16"/>
  <c r="I28" i="16"/>
  <c r="I27" i="16"/>
  <c r="I26" i="16"/>
  <c r="I25" i="16"/>
  <c r="I24" i="16"/>
  <c r="I23" i="16"/>
  <c r="I22" i="16"/>
  <c r="I21" i="16"/>
  <c r="I20" i="16"/>
  <c r="I19" i="16"/>
  <c r="I17" i="16"/>
  <c r="H17" i="16"/>
  <c r="I14" i="16"/>
  <c r="H14" i="16"/>
  <c r="I13" i="16"/>
  <c r="H13" i="16"/>
  <c r="I12" i="16"/>
  <c r="H12" i="16"/>
  <c r="I11" i="16"/>
  <c r="H11" i="16"/>
  <c r="I10" i="16"/>
  <c r="H10" i="16"/>
  <c r="I9" i="16"/>
  <c r="H9" i="16"/>
  <c r="G15" i="16"/>
  <c r="G16" i="16" s="1"/>
  <c r="G18" i="16" s="1"/>
  <c r="G32" i="16" s="1"/>
  <c r="F15" i="16"/>
  <c r="F16" i="16" s="1"/>
  <c r="C11" i="20"/>
  <c r="B11" i="20"/>
  <c r="D11" i="20"/>
  <c r="F18" i="16" l="1"/>
  <c r="F32" i="16" s="1"/>
  <c r="T16" i="28"/>
  <c r="T15" i="28"/>
  <c r="T11" i="28"/>
  <c r="R10" i="28"/>
  <c r="Q10" i="28"/>
  <c r="P10" i="28"/>
  <c r="O10" i="28"/>
  <c r="O12" i="28" s="1"/>
  <c r="O17" i="28" s="1"/>
  <c r="N10" i="28"/>
  <c r="M10" i="28"/>
  <c r="L10" i="28"/>
  <c r="L12" i="28" s="1"/>
  <c r="L17" i="28" s="1"/>
  <c r="K10" i="28"/>
  <c r="J10" i="28"/>
  <c r="I10" i="28"/>
  <c r="I12" i="28" s="1"/>
  <c r="I17" i="28" s="1"/>
  <c r="H10" i="28"/>
  <c r="G10" i="28"/>
  <c r="F10" i="28"/>
  <c r="F12" i="28" s="1"/>
  <c r="F17" i="28" s="1"/>
  <c r="E10" i="28"/>
  <c r="D10" i="28"/>
  <c r="C10" i="28"/>
  <c r="C12" i="28" s="1"/>
  <c r="C17" i="28" s="1"/>
  <c r="B10" i="28"/>
  <c r="U9" i="28"/>
  <c r="U10" i="28" s="1"/>
  <c r="T9" i="28"/>
  <c r="T10" i="28" s="1"/>
  <c r="S9" i="28"/>
  <c r="T12" i="28" l="1"/>
  <c r="T17" i="28" s="1"/>
  <c r="S10" i="28"/>
  <c r="M35" i="12" l="1"/>
  <c r="I41" i="14"/>
  <c r="I40" i="14"/>
  <c r="I39" i="14"/>
  <c r="I38" i="14"/>
  <c r="I37" i="14"/>
  <c r="I33" i="14"/>
  <c r="I32" i="14"/>
  <c r="I31" i="14"/>
  <c r="I30" i="14"/>
  <c r="I29" i="14"/>
  <c r="I28" i="14"/>
  <c r="I27" i="14"/>
  <c r="I26" i="14"/>
  <c r="I25" i="14"/>
  <c r="I24" i="14"/>
  <c r="I23" i="14"/>
  <c r="I22" i="14"/>
  <c r="I21" i="14"/>
  <c r="I20" i="14"/>
  <c r="I19" i="14"/>
  <c r="I18" i="14"/>
  <c r="I17" i="14"/>
  <c r="I16" i="14"/>
  <c r="I15" i="14"/>
  <c r="I12" i="14"/>
  <c r="I11" i="14"/>
  <c r="I10" i="14"/>
  <c r="I9" i="14"/>
  <c r="I8" i="14"/>
  <c r="I13" i="14" s="1"/>
  <c r="C24" i="14"/>
  <c r="F11" i="5"/>
  <c r="E11" i="5"/>
  <c r="D11" i="5"/>
  <c r="C11" i="5"/>
  <c r="J8" i="5"/>
  <c r="I8" i="5"/>
  <c r="H8" i="5"/>
  <c r="G8" i="5"/>
  <c r="D27" i="20"/>
  <c r="D28" i="20" s="1"/>
  <c r="C27" i="20"/>
  <c r="C28" i="20" s="1"/>
  <c r="B27" i="20"/>
  <c r="B28" i="20" s="1"/>
  <c r="D18" i="20"/>
  <c r="D20" i="20" s="1"/>
  <c r="C18" i="20"/>
  <c r="B18" i="20"/>
  <c r="D29" i="20" l="1"/>
  <c r="D30" i="20" s="1"/>
  <c r="H8" i="14" l="1"/>
  <c r="B42" i="14"/>
  <c r="B15" i="16" l="1"/>
  <c r="M10" i="12" l="1"/>
  <c r="M11" i="12"/>
  <c r="M12" i="12"/>
  <c r="M13" i="12"/>
  <c r="M14" i="12"/>
  <c r="M15" i="12"/>
  <c r="M16" i="12"/>
  <c r="M17" i="12"/>
  <c r="M18" i="12"/>
  <c r="M19" i="12"/>
  <c r="M20" i="12"/>
  <c r="M21" i="12"/>
  <c r="M22" i="12"/>
  <c r="M23" i="12"/>
  <c r="M24" i="12"/>
  <c r="M25" i="12"/>
  <c r="M26" i="12"/>
  <c r="M27" i="12"/>
  <c r="M28" i="12"/>
  <c r="M29" i="12"/>
  <c r="M30" i="12"/>
  <c r="J10" i="5" l="1"/>
  <c r="I10" i="5"/>
  <c r="H10" i="5"/>
  <c r="G10" i="5"/>
  <c r="J9" i="5"/>
  <c r="J11" i="5" s="1"/>
  <c r="I9" i="5"/>
  <c r="H9" i="5"/>
  <c r="H11" i="5" s="1"/>
  <c r="G9" i="5"/>
  <c r="G11" i="5" s="1"/>
  <c r="I11" i="5" l="1"/>
  <c r="E17" i="21" l="1"/>
  <c r="E13" i="21"/>
  <c r="E18" i="21" s="1"/>
  <c r="F13" i="21" l="1"/>
  <c r="F17" i="21"/>
  <c r="G17" i="21"/>
  <c r="E22" i="21"/>
  <c r="F22" i="21"/>
  <c r="G22" i="21"/>
  <c r="F18" i="21" l="1"/>
  <c r="G13" i="21"/>
  <c r="G18" i="21" s="1"/>
  <c r="C20" i="20" l="1"/>
  <c r="C29" i="20" s="1"/>
  <c r="C30" i="20" s="1"/>
  <c r="B20" i="20"/>
  <c r="B29" i="20" s="1"/>
  <c r="B30" i="20" s="1"/>
  <c r="L18" i="11" l="1"/>
  <c r="L17" i="11"/>
  <c r="L13" i="11"/>
  <c r="A23" i="4" l="1"/>
  <c r="K9" i="12" l="1"/>
  <c r="K9" i="4"/>
  <c r="H23" i="4" s="1"/>
  <c r="B10" i="4"/>
  <c r="M11" i="11" l="1"/>
  <c r="M11" i="4" l="1"/>
  <c r="J25" i="4" s="1"/>
  <c r="I20" i="13" l="1"/>
  <c r="I19" i="13"/>
  <c r="I18" i="13"/>
  <c r="I17" i="13"/>
  <c r="I16" i="13"/>
  <c r="I15" i="13"/>
  <c r="I14" i="13"/>
  <c r="I13" i="13"/>
  <c r="I12" i="13"/>
  <c r="I11" i="13"/>
  <c r="I10" i="13"/>
  <c r="I9" i="13"/>
  <c r="E15" i="16" l="1"/>
  <c r="D15" i="16"/>
  <c r="H15" i="16" s="1"/>
  <c r="C15" i="16"/>
  <c r="I15" i="16" l="1"/>
  <c r="D16" i="16"/>
  <c r="D18" i="16" s="1"/>
  <c r="D32" i="16" s="1"/>
  <c r="C16" i="16"/>
  <c r="E16" i="16"/>
  <c r="E18" i="16" s="1"/>
  <c r="E32" i="16" s="1"/>
  <c r="B16" i="16"/>
  <c r="H16" i="16" s="1"/>
  <c r="I47" i="14"/>
  <c r="I46" i="14"/>
  <c r="H44" i="14"/>
  <c r="I16" i="16" l="1"/>
  <c r="B18" i="16"/>
  <c r="H18" i="16" s="1"/>
  <c r="C18" i="16"/>
  <c r="I18" i="16" s="1"/>
  <c r="B32" i="16" l="1"/>
  <c r="C32" i="16"/>
  <c r="I32" i="16"/>
  <c r="H32" i="16"/>
  <c r="I35" i="14"/>
  <c r="I34" i="14"/>
  <c r="H12" i="14"/>
  <c r="H11" i="14"/>
  <c r="H9" i="14"/>
  <c r="H13" i="14" s="1"/>
  <c r="G25" i="13"/>
  <c r="F25" i="13"/>
  <c r="E25" i="13"/>
  <c r="D25" i="13"/>
  <c r="C25" i="13"/>
  <c r="B25" i="13"/>
  <c r="J21" i="13"/>
  <c r="H21" i="13"/>
  <c r="H22" i="13" s="1"/>
  <c r="I22" i="13" s="1"/>
  <c r="G21" i="13"/>
  <c r="F21" i="13"/>
  <c r="E21" i="13"/>
  <c r="D21" i="13"/>
  <c r="C21" i="13"/>
  <c r="B21" i="13"/>
  <c r="C36" i="14" l="1"/>
  <c r="C42" i="14" s="1"/>
  <c r="F42" i="14"/>
  <c r="G36" i="14"/>
  <c r="G42" i="14" s="1"/>
  <c r="D42" i="14"/>
  <c r="E36" i="14"/>
  <c r="E42" i="14" s="1"/>
  <c r="I21" i="13"/>
  <c r="I36" i="14"/>
  <c r="I42" i="14" s="1"/>
  <c r="H42" i="14"/>
  <c r="H23" i="13"/>
  <c r="H24" i="13" l="1"/>
  <c r="I24" i="13" s="1"/>
  <c r="I23" i="13"/>
  <c r="J25" i="13"/>
  <c r="H25" i="13" l="1"/>
  <c r="I25" i="13"/>
  <c r="J36" i="12"/>
  <c r="I36" i="12"/>
  <c r="H36" i="12"/>
  <c r="G36" i="12"/>
  <c r="F36" i="12"/>
  <c r="E36" i="12"/>
  <c r="D36" i="12"/>
  <c r="C36" i="12"/>
  <c r="B36" i="12"/>
  <c r="L35" i="12"/>
  <c r="K35" i="12"/>
  <c r="M9" i="12"/>
  <c r="L9" i="12"/>
  <c r="J31" i="12"/>
  <c r="I31" i="12"/>
  <c r="H31" i="12"/>
  <c r="G31" i="12"/>
  <c r="F31" i="12"/>
  <c r="E31" i="12"/>
  <c r="D31" i="12"/>
  <c r="C31" i="12"/>
  <c r="B31" i="12"/>
  <c r="J10" i="11"/>
  <c r="I10" i="11"/>
  <c r="I14" i="11" s="1"/>
  <c r="H10" i="11"/>
  <c r="G10" i="11"/>
  <c r="G14" i="11" s="1"/>
  <c r="G19" i="11" s="1"/>
  <c r="F10" i="11"/>
  <c r="E10" i="11"/>
  <c r="D10" i="11"/>
  <c r="D12" i="11" s="1"/>
  <c r="C10" i="11"/>
  <c r="C14" i="11" s="1"/>
  <c r="C19" i="11" s="1"/>
  <c r="B10" i="11"/>
  <c r="M9" i="11"/>
  <c r="L9" i="11"/>
  <c r="K9" i="11"/>
  <c r="L10" i="11" l="1"/>
  <c r="L14" i="11" s="1"/>
  <c r="L19" i="11" s="1"/>
  <c r="M10" i="11"/>
  <c r="M12" i="11" s="1"/>
  <c r="K10" i="11"/>
  <c r="K36" i="12"/>
  <c r="L36" i="12"/>
  <c r="M36" i="12"/>
  <c r="L31" i="12"/>
  <c r="K31" i="12"/>
  <c r="M31" i="12"/>
  <c r="I19" i="11"/>
  <c r="L12" i="8" l="1"/>
  <c r="L13" i="8" s="1"/>
  <c r="K12" i="8"/>
  <c r="K13" i="8" s="1"/>
  <c r="J12" i="8"/>
  <c r="J13" i="8" s="1"/>
  <c r="I12" i="8"/>
  <c r="I13" i="8" s="1"/>
  <c r="H12" i="8"/>
  <c r="H13" i="8" s="1"/>
  <c r="G12" i="8"/>
  <c r="G13" i="8" s="1"/>
  <c r="F12" i="8"/>
  <c r="F13" i="8" s="1"/>
  <c r="E12" i="8"/>
  <c r="E13" i="8" s="1"/>
  <c r="D12" i="8"/>
  <c r="D13" i="8" s="1"/>
  <c r="C12" i="8"/>
  <c r="C13" i="8" s="1"/>
  <c r="M10" i="8"/>
  <c r="N10" i="8"/>
  <c r="M12" i="8" l="1"/>
  <c r="M13" i="8" s="1"/>
  <c r="N12" i="8"/>
  <c r="N13" i="8" s="1"/>
  <c r="L18" i="4"/>
  <c r="I32" i="4" s="1"/>
  <c r="L17" i="4"/>
  <c r="I31" i="4" s="1"/>
  <c r="L13" i="4"/>
  <c r="I27" i="4" s="1"/>
  <c r="G24" i="4"/>
  <c r="G26" i="4" s="1"/>
  <c r="F24" i="4"/>
  <c r="F28" i="4" s="1"/>
  <c r="F33" i="4" s="1"/>
  <c r="E24" i="4"/>
  <c r="D24" i="4"/>
  <c r="D26" i="4" s="1"/>
  <c r="C24" i="4"/>
  <c r="C28" i="4" s="1"/>
  <c r="C33" i="4" s="1"/>
  <c r="B24" i="4"/>
  <c r="J10" i="4"/>
  <c r="J12" i="4" s="1"/>
  <c r="I10" i="4"/>
  <c r="I14" i="4" s="1"/>
  <c r="I19" i="4" s="1"/>
  <c r="H10" i="4"/>
  <c r="G10" i="4"/>
  <c r="G12" i="4" s="1"/>
  <c r="F10" i="4"/>
  <c r="F14" i="4" s="1"/>
  <c r="E10" i="4"/>
  <c r="D10" i="4"/>
  <c r="D12" i="4" s="1"/>
  <c r="C10" i="4"/>
  <c r="C14" i="4" s="1"/>
  <c r="C19" i="4" s="1"/>
  <c r="M9" i="4"/>
  <c r="J23" i="4" s="1"/>
  <c r="L9" i="4"/>
  <c r="I23" i="4" s="1"/>
  <c r="M12" i="4" l="1"/>
  <c r="J26" i="4" s="1"/>
  <c r="K10" i="4"/>
  <c r="L10" i="4"/>
  <c r="M10" i="4"/>
  <c r="J24" i="4"/>
  <c r="F19" i="4"/>
  <c r="L19" i="4" s="1"/>
  <c r="I33" i="4" s="1"/>
  <c r="L14" i="4"/>
  <c r="I28" i="4" s="1"/>
  <c r="I24" i="4"/>
  <c r="H24" i="4"/>
</calcChain>
</file>

<file path=xl/sharedStrings.xml><?xml version="1.0" encoding="utf-8"?>
<sst xmlns="http://schemas.openxmlformats.org/spreadsheetml/2006/main" count="461" uniqueCount="205">
  <si>
    <t>Summary of Requirements</t>
  </si>
  <si>
    <t>Salaries and Expenses</t>
  </si>
  <si>
    <t>(Dollars in Thousands)</t>
  </si>
  <si>
    <t>Direct Pos.</t>
  </si>
  <si>
    <t>Amount</t>
  </si>
  <si>
    <t>Pay and Benefits</t>
  </si>
  <si>
    <t>Domestic Rent and Facilities</t>
  </si>
  <si>
    <t>Program Changes</t>
  </si>
  <si>
    <t>Subtotal, Increases</t>
  </si>
  <si>
    <t>Total Program Changes</t>
  </si>
  <si>
    <t>end of line</t>
  </si>
  <si>
    <t>end of sheet</t>
  </si>
  <si>
    <t>Total</t>
  </si>
  <si>
    <t>Reimbursable FTE</t>
  </si>
  <si>
    <t>Other FTE:</t>
  </si>
  <si>
    <t>LEAP</t>
  </si>
  <si>
    <t>Overtime</t>
  </si>
  <si>
    <t>Direct FTE</t>
  </si>
  <si>
    <t>Program Increases</t>
  </si>
  <si>
    <t>Total Increases</t>
  </si>
  <si>
    <t>Program Offsets</t>
  </si>
  <si>
    <t>Total Program Increases</t>
  </si>
  <si>
    <t>Agt./
Atty.</t>
  </si>
  <si>
    <t>Resources by Department of Justice Strategic Goal/Objective</t>
  </si>
  <si>
    <t>Strategic Goal and Strategic Objective</t>
  </si>
  <si>
    <t>Direct Amount</t>
  </si>
  <si>
    <t>Direct/
Reimb FTE</t>
  </si>
  <si>
    <t>Goal 2</t>
  </si>
  <si>
    <t>Subtotal, Goal 2</t>
  </si>
  <si>
    <t>TOTAL</t>
  </si>
  <si>
    <t>25.6 Medical Care</t>
  </si>
  <si>
    <t xml:space="preserve"> </t>
  </si>
  <si>
    <t>Subtotal, Pay and Benefits</t>
  </si>
  <si>
    <t>Subtotal, Domestic Rent and Facilities</t>
  </si>
  <si>
    <t>Reprogramming/Transfers</t>
  </si>
  <si>
    <t xml:space="preserve">Carryover </t>
  </si>
  <si>
    <t>Crosswalk of 2013 Availability</t>
  </si>
  <si>
    <t>Summary of Reimbursable Resources</t>
  </si>
  <si>
    <t>Increase/Decrease</t>
  </si>
  <si>
    <t>Reimb. Pos.</t>
  </si>
  <si>
    <t>Reimb. FTE</t>
  </si>
  <si>
    <t>Detail of Permanent Positions by Category</t>
  </si>
  <si>
    <t>ATBs</t>
  </si>
  <si>
    <t>Category</t>
  </si>
  <si>
    <t>Clerical and Office Services (300-399)</t>
  </si>
  <si>
    <t>Accounting and Budget (500-599)</t>
  </si>
  <si>
    <t>Information &amp; Arts (1000-1099)</t>
  </si>
  <si>
    <t>Information Technology Mgmt  (2210)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</si>
  <si>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</si>
  <si>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</si>
  <si>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</si>
  <si>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</si>
  <si>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</si>
  <si>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</si>
  <si>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</si>
  <si>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</si>
  <si>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</si>
  <si>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</si>
  <si>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</si>
  <si>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</si>
  <si>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</si>
  <si>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</si>
  <si>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</si>
  <si>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</si>
  <si>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</si>
  <si>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</si>
  <si>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</si>
  <si>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</si>
  <si>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</si>
  <si>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</si>
  <si>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</si>
  <si>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</si>
  <si>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</si>
  <si>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</si>
  <si>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</si>
  <si>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</si>
  <si>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</si>
  <si>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</si>
  <si>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</si>
  <si>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</si>
  <si>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</si>
  <si>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</si>
  <si>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</si>
  <si>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</si>
  <si>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</si>
  <si>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</si>
  <si>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</si>
  <si>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GS-14</t>
  </si>
  <si>
    <t>GS-13</t>
  </si>
  <si>
    <t>GS-12</t>
  </si>
  <si>
    <t>GS-9</t>
  </si>
  <si>
    <t>GS-7</t>
  </si>
  <si>
    <t>Total Positions and Annual Amount</t>
  </si>
  <si>
    <t>Lapse (-)</t>
  </si>
  <si>
    <t>Total FTEs and Personnel Compensation</t>
  </si>
  <si>
    <t>Base Adjustments</t>
  </si>
  <si>
    <t>Total Base Adjustments</t>
  </si>
  <si>
    <t>Estimate FTE</t>
  </si>
  <si>
    <t>Estim. FTE</t>
  </si>
  <si>
    <t>Balance Rescission</t>
  </si>
  <si>
    <t>Total Direct</t>
  </si>
  <si>
    <t>Total Direct and Reimb. FTE</t>
  </si>
  <si>
    <t>Grand Total, FTE</t>
  </si>
  <si>
    <t>Program Activity</t>
  </si>
  <si>
    <t>Location of Description by 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</si>
  <si>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</si>
  <si>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</si>
  <si>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ATB Reimbursable FTE Adjustments</t>
  </si>
  <si>
    <t>Subtotal, Reimbursable FTE Changes</t>
  </si>
  <si>
    <t>ATB Reimbursable FTE Changes</t>
  </si>
  <si>
    <t>Recoveries/Refunds</t>
  </si>
  <si>
    <t>Obligations by Program Activity</t>
  </si>
  <si>
    <t>Total Program Change Requests</t>
  </si>
  <si>
    <t>11.5 Other Personnel Compensation</t>
  </si>
  <si>
    <t>22.0 Transportation of Things</t>
  </si>
  <si>
    <t>Subtract - Unobligated Balance, Start-of-Year</t>
  </si>
  <si>
    <t>Budgetary Resources</t>
  </si>
  <si>
    <t>Est. FTE</t>
  </si>
  <si>
    <t>Total Direct with Rescission</t>
  </si>
  <si>
    <t>Add - Unobligated End-of-Year, Expiring</t>
  </si>
  <si>
    <t>Collections by Source</t>
  </si>
  <si>
    <t>Subtract - Recoveries/Refunds</t>
  </si>
  <si>
    <t>FY 2011 CJ Submission</t>
  </si>
  <si>
    <t>2012 template</t>
  </si>
  <si>
    <t>A: Organizational Chart</t>
  </si>
  <si>
    <t>FY 2015 Request</t>
  </si>
  <si>
    <t>2013 Enacted</t>
  </si>
  <si>
    <t>2015 Current Services</t>
  </si>
  <si>
    <t>2015 Total Request</t>
  </si>
  <si>
    <t>2014 - 2015 Total Change</t>
  </si>
  <si>
    <t>2015 Technical and Base Adjustments</t>
  </si>
  <si>
    <t>2015 Increases</t>
  </si>
  <si>
    <t>2015 Offsets</t>
  </si>
  <si>
    <t>2015 Request</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</si>
  <si>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</si>
  <si>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t>Crosswalk of 2014 Availability</t>
  </si>
  <si>
    <t>2014 Availability</t>
  </si>
  <si>
    <t>2014 Planned</t>
  </si>
  <si>
    <t>Supplemental Appropriation</t>
  </si>
  <si>
    <t>2013 Enacted with Rescissions and Sequester</t>
  </si>
  <si>
    <t>Sequester</t>
  </si>
  <si>
    <t>FY 2015 Program Changes by Decision Unit</t>
  </si>
  <si>
    <t>Civil Rights Division</t>
  </si>
  <si>
    <t>Increases:</t>
  </si>
  <si>
    <t>Civil Rights Enforcement</t>
  </si>
  <si>
    <t>Police Misconduct Enforcement</t>
  </si>
  <si>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$1,106,000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</si>
  <si>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t>BOP</t>
  </si>
  <si>
    <t>FBI</t>
  </si>
  <si>
    <t>DEA</t>
  </si>
  <si>
    <t>USMS</t>
  </si>
  <si>
    <t>CRS</t>
  </si>
  <si>
    <t>OIG</t>
  </si>
  <si>
    <t>OJP</t>
  </si>
  <si>
    <t>JMD</t>
  </si>
  <si>
    <t>EOIR</t>
  </si>
  <si>
    <t>ATF</t>
  </si>
  <si>
    <t>ATR</t>
  </si>
  <si>
    <t>HHS</t>
  </si>
  <si>
    <t>OVC/NAVC</t>
  </si>
  <si>
    <t>VW/WEP</t>
  </si>
  <si>
    <t>OARM</t>
  </si>
  <si>
    <t>UPSC</t>
  </si>
  <si>
    <t>NDIC</t>
  </si>
  <si>
    <t>NSD</t>
  </si>
  <si>
    <t>CFPB</t>
  </si>
  <si>
    <t>OPM</t>
  </si>
  <si>
    <t>DHS</t>
  </si>
  <si>
    <t>Economist (110)</t>
  </si>
  <si>
    <t>Civil Rights Analyst (160)</t>
  </si>
  <si>
    <t>Architect (808)</t>
  </si>
  <si>
    <t>Attorney (905)</t>
  </si>
  <si>
    <t>Paralegal / Other Law (900-998)</t>
  </si>
  <si>
    <t>Mathematical Statistics (1529)</t>
  </si>
  <si>
    <r>
      <t>Health Insurance:</t>
    </r>
    <r>
      <rPr>
        <sz val="9"/>
        <color theme="1"/>
        <rFont val="Arial"/>
        <family val="2"/>
      </rPr>
      <t xml:space="preserve">
Effective January 2015, the component's contribution to Federal employees' health insurance increases by 3 percent.  Applied against the 2014 estimate of $4,329,000, the additional amount required is $128,000.</t>
    </r>
  </si>
  <si>
    <t>Personnel Management (200-299)</t>
  </si>
  <si>
    <t>Subtract - Reallocation/Reprogramming</t>
  </si>
  <si>
    <t>$2,525,000 was reallocated from GLA's ALS account to the Civil Rights Division for Automated Litigation Support.</t>
  </si>
  <si>
    <t>2014 Enacted</t>
  </si>
  <si>
    <t>FTE</t>
  </si>
  <si>
    <t>Note: The FTE for FY 2013 is actual and for FY 2014 and FY 2015 is estimated.</t>
  </si>
  <si>
    <t xml:space="preserve">E-Verify Administrative Review </t>
  </si>
  <si>
    <t>2013 Actual</t>
  </si>
  <si>
    <t>FY 2014 Enacted</t>
  </si>
  <si>
    <t>GS-11</t>
  </si>
  <si>
    <t>EOUSA</t>
  </si>
  <si>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$143,000 is necessary to meet our increased retirement obligations as a result of this conversion.</t>
    </r>
  </si>
  <si>
    <t xml:space="preserve">Promote and protect American civil rights by preventing and prosecuting discriminatory practices </t>
  </si>
  <si>
    <r>
      <t xml:space="preserve">2015 Pay Raise
</t>
    </r>
    <r>
      <rPr>
        <sz val="9"/>
        <color theme="1"/>
        <rFont val="Arial"/>
        <family val="2"/>
      </rPr>
      <t>This request provides for a proposed 1 percent pay raise to be effective in January of 2015.  The amount requested, $653,000, represents the pay amounts for 3/4 of the fiscal year plus appropriate benefits ($457,100 for pay and $195,900 for benefits).</t>
    </r>
  </si>
  <si>
    <r>
      <rPr>
        <u/>
        <sz val="9"/>
        <color theme="1"/>
        <rFont val="Arial"/>
        <family val="2"/>
      </rPr>
      <t>Annualization of FY 2014 Pay Raise:</t>
    </r>
    <r>
      <rPr>
        <sz val="9"/>
        <color theme="1"/>
        <rFont val="Arial"/>
        <family val="2"/>
      </rPr>
      <t xml:space="preserve">
This pay annualization represents first quarter amounts (October through December) of the 2014 pay increase of 1.0% included in the 2014 President's Budget.  The amount requested, $222,000, represents the pay amounts for 1/4 of the fiscal year plus appropriate benefits ($155,400 for pay and $66,600 for benefits).</t>
    </r>
  </si>
  <si>
    <r>
      <rPr>
        <u/>
        <sz val="9"/>
        <color theme="1"/>
        <rFont val="Arial"/>
        <family val="2"/>
      </rPr>
      <t>FERS Regular/Law Enforcement Retirement Contribution:</t>
    </r>
    <r>
      <rPr>
        <sz val="9"/>
        <color theme="1"/>
        <rFont val="Arial"/>
        <family val="2"/>
      </rPr>
      <t xml:space="preserve">
Effective October 1, 2014 (FY 2015), the new agency contribution rates are 13.2% (up from the current 11.9%, or an increase of 1.3%) and 28.8% for law enforcement personnel (up from the current 26.3%, or an increase of 2.5%).  The amount requested, $889,000, represents the funds needed to cover this increase.</t>
    </r>
  </si>
  <si>
    <t xml:space="preserve">E-Verify </t>
  </si>
  <si>
    <t>E-Verify</t>
  </si>
  <si>
    <t>Reallocations</t>
  </si>
  <si>
    <t xml:space="preserve">  2013 Rescissions (1.877% &amp; 0.2%)</t>
  </si>
  <si>
    <t xml:space="preserve">  2013 Sequester</t>
  </si>
  <si>
    <t>Total 2013 Enacted (with Rescissions and Sequester)</t>
  </si>
  <si>
    <t>TOTAL DIRECT BASE ADJUSTMENTS</t>
  </si>
  <si>
    <r>
      <t xml:space="preserve">2013 Appropriation Enacted w/o Balance Rescission </t>
    </r>
    <r>
      <rPr>
        <b/>
        <vertAlign val="superscript"/>
        <sz val="11"/>
        <color theme="1"/>
        <rFont val="Arial"/>
        <family val="2"/>
      </rPr>
      <t>1</t>
    </r>
  </si>
  <si>
    <t>Supplementals</t>
  </si>
  <si>
    <t>Actual FTE</t>
  </si>
  <si>
    <t>Footnotes:</t>
  </si>
  <si>
    <t>1) The 2013 Enacted appropriation includes the 2 across-the-board rescissions of 1.877% and 0.2%</t>
  </si>
  <si>
    <t>Reallocations:</t>
  </si>
  <si>
    <t>Prevent Crime, Protect the Rights of the American People, and Enforce Federal Law</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</si>
</sst>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4" formatCode="_(&quot;$&quot;* #,##0.00_);_(&quot;$&quot;* \(#,##0.00\);_(&quot;$&quot;* &quot;-&quot;??_);_(@_)"/>
    <numFmt numFmtId="43" formatCode="_(* #,##0.00_);_(* \(#,##0.00\);_(* &quot;-&quot;??_);_(@_)"/>
    <numFmt numFmtId="164" formatCode="_(* #,##0_);_(* \(#,##0\);_(* &quot;-&quot;??_);_(@_)"/>
  </numFmts>
  <fonts count="4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sz val="14"/>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i/>
      <sz val="11"/>
      <color theme="1"/>
      <name val="Arial"/>
      <family val="2"/>
    </font>
    <font>
      <sz val="11"/>
      <name val="Arial"/>
      <family val="2"/>
    </font>
    <font>
      <b/>
      <sz val="11"/>
      <name val="Arial"/>
      <family val="2"/>
    </font>
    <font>
      <sz val="10"/>
      <name val="Arial"/>
      <family val="2"/>
    </font>
    <font>
      <sz val="12"/>
      <name val="Arial"/>
      <family val="2"/>
    </font>
    <font>
      <sz val="9"/>
      <color rgb="FF1F497D"/>
      <name val="Arial"/>
      <family val="2"/>
    </font>
    <font>
      <b/>
      <sz val="16"/>
      <color theme="1"/>
      <name val="Arial"/>
      <family val="2"/>
    </font>
    <font>
      <b/>
      <sz val="16"/>
      <color theme="1"/>
      <name val="Calibri"/>
      <family val="2"/>
      <scheme val="minor"/>
    </font>
    <font>
      <sz val="8"/>
      <color indexed="9"/>
      <name val="Arial"/>
      <family val="2"/>
    </font>
    <font>
      <b/>
      <sz val="12"/>
      <color indexed="9"/>
      <name val="Arial"/>
      <family val="2"/>
    </font>
    <font>
      <sz val="10"/>
      <color indexed="9"/>
      <name val="Times New Roman"/>
      <family val="1"/>
    </font>
    <font>
      <b/>
      <sz val="12"/>
      <name val="Arial"/>
      <family val="2"/>
    </font>
    <font>
      <sz val="12"/>
      <name val="Arial"/>
      <family val="2"/>
    </font>
    <font>
      <sz val="12"/>
      <name val="Arial"/>
      <family val="2"/>
    </font>
    <font>
      <b/>
      <sz val="16"/>
      <name val="Times New Roman"/>
      <family val="1"/>
    </font>
    <font>
      <sz val="8"/>
      <color indexed="9"/>
      <name val="Times New Roman"/>
      <family val="1"/>
    </font>
    <font>
      <b/>
      <u/>
      <sz val="12"/>
      <name val="Times New Roman"/>
      <family val="1"/>
    </font>
    <font>
      <sz val="12"/>
      <name val="Times New Roman"/>
      <family val="1"/>
    </font>
    <font>
      <strike/>
      <sz val="11"/>
      <color rgb="FFFF0000"/>
      <name val="Arial"/>
      <family val="2"/>
    </font>
    <font>
      <sz val="11"/>
      <color theme="2" tint="-0.89999084444715716"/>
      <name val="Arial"/>
      <family val="2"/>
    </font>
    <font>
      <b/>
      <vertAlign val="superscript"/>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8"/>
        <bgColor indexed="8"/>
      </patternFill>
    </fill>
  </fills>
  <borders count="9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dashed">
        <color theme="0" tint="-0.14996795556505021"/>
      </bottom>
      <diagonal/>
    </border>
    <border>
      <left/>
      <right style="medium">
        <color auto="1"/>
      </right>
      <top/>
      <bottom/>
      <diagonal/>
    </border>
    <border>
      <left/>
      <right style="thin">
        <color auto="1"/>
      </right>
      <top style="medium">
        <color auto="1"/>
      </top>
      <bottom style="dashed">
        <color theme="0" tint="-0.14996795556505021"/>
      </bottom>
      <diagonal/>
    </border>
    <border>
      <left/>
      <right/>
      <top style="dashed">
        <color theme="0" tint="-0.14996795556505021"/>
      </top>
      <bottom style="medium">
        <color auto="1"/>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bottom style="dashed">
        <color theme="0" tint="-0.1499679555650502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right/>
      <top style="medium">
        <color indexed="64"/>
      </top>
      <bottom/>
      <diagonal/>
    </border>
    <border>
      <left style="thin">
        <color auto="1"/>
      </left>
      <right style="medium">
        <color indexed="64"/>
      </right>
      <top/>
      <bottom/>
      <diagonal/>
    </border>
    <border>
      <left/>
      <right/>
      <top style="thin">
        <color auto="1"/>
      </top>
      <bottom style="thin">
        <color auto="1"/>
      </bottom>
      <diagonal/>
    </border>
    <border>
      <left style="medium">
        <color auto="1"/>
      </left>
      <right style="medium">
        <color auto="1"/>
      </right>
      <top style="medium">
        <color auto="1"/>
      </top>
      <bottom style="dashed">
        <color theme="0" tint="-0.14996795556505021"/>
      </bottom>
      <diagonal/>
    </border>
    <border>
      <left/>
      <right style="medium">
        <color auto="1"/>
      </right>
      <top style="dashed">
        <color theme="0" tint="-0.14996795556505021"/>
      </top>
      <bottom/>
      <diagonal/>
    </border>
  </borders>
  <cellStyleXfs count="30">
    <xf numFmtId="0" fontId="0" fillId="0" borderId="0"/>
    <xf numFmtId="43" fontId="13" fillId="0" borderId="0" applyFont="0" applyFill="0" applyBorder="0" applyAlignment="0" applyProtection="0"/>
    <xf numFmtId="0" fontId="30"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31" fillId="0" borderId="0"/>
    <xf numFmtId="0" fontId="31"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39" fillId="0" borderId="0"/>
    <xf numFmtId="0" fontId="40" fillId="0" borderId="0"/>
    <xf numFmtId="41" fontId="3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 fontId="30" fillId="3" borderId="0"/>
    <xf numFmtId="0" fontId="30" fillId="0" borderId="0"/>
    <xf numFmtId="0" fontId="31" fillId="0" borderId="0"/>
  </cellStyleXfs>
  <cellXfs count="341">
    <xf numFmtId="0" fontId="0" fillId="0" borderId="0" xfId="0"/>
    <xf numFmtId="3" fontId="17" fillId="0" borderId="6" xfId="0" applyNumberFormat="1" applyFont="1" applyBorder="1" applyAlignment="1">
      <alignment horizontal="center" vertical="top" wrapText="1"/>
    </xf>
    <xf numFmtId="3" fontId="17" fillId="0" borderId="7" xfId="0" applyNumberFormat="1" applyFont="1" applyBorder="1" applyAlignment="1">
      <alignment horizontal="center" vertical="top" wrapText="1"/>
    </xf>
    <xf numFmtId="164" fontId="17" fillId="0" borderId="8" xfId="1" applyNumberFormat="1" applyFont="1" applyBorder="1" applyAlignment="1">
      <alignment horizontal="center" vertical="top" wrapText="1"/>
    </xf>
    <xf numFmtId="0" fontId="18" fillId="0" borderId="0" xfId="0" applyFont="1"/>
    <xf numFmtId="0" fontId="17" fillId="0" borderId="0" xfId="0" applyFont="1"/>
    <xf numFmtId="0" fontId="15" fillId="0" borderId="0" xfId="0" applyFont="1" applyAlignment="1"/>
    <xf numFmtId="0" fontId="16" fillId="0" borderId="0" xfId="0" applyFont="1" applyAlignment="1"/>
    <xf numFmtId="0" fontId="14" fillId="0" borderId="0" xfId="0" applyFont="1" applyAlignment="1"/>
    <xf numFmtId="0" fontId="12" fillId="0" borderId="0" xfId="0" applyFont="1"/>
    <xf numFmtId="0" fontId="12" fillId="0" borderId="0" xfId="0" applyFont="1" applyAlignment="1"/>
    <xf numFmtId="0" fontId="12" fillId="0" borderId="1" xfId="0" applyFont="1" applyBorder="1" applyAlignment="1">
      <alignment horizontal="center" vertical="top" wrapText="1"/>
    </xf>
    <xf numFmtId="0" fontId="12" fillId="0" borderId="13" xfId="0" applyFont="1" applyBorder="1" applyAlignment="1">
      <alignment horizontal="center" vertical="top" wrapText="1"/>
    </xf>
    <xf numFmtId="0" fontId="17" fillId="0" borderId="15" xfId="0" applyFont="1" applyBorder="1" applyAlignment="1">
      <alignment horizontal="right"/>
    </xf>
    <xf numFmtId="0" fontId="12" fillId="0" borderId="16" xfId="0" applyFont="1" applyBorder="1" applyAlignment="1">
      <alignment horizontal="left" indent="3"/>
    </xf>
    <xf numFmtId="0" fontId="12" fillId="0" borderId="17" xfId="0" applyFont="1" applyBorder="1"/>
    <xf numFmtId="0" fontId="12" fillId="0" borderId="18" xfId="0" applyFont="1" applyBorder="1"/>
    <xf numFmtId="0" fontId="12" fillId="0" borderId="19" xfId="0" applyFont="1" applyBorder="1" applyAlignment="1">
      <alignment horizontal="left" indent="3"/>
    </xf>
    <xf numFmtId="0" fontId="12" fillId="0" borderId="19" xfId="0" applyFont="1" applyBorder="1" applyAlignment="1">
      <alignment horizontal="left" indent="5"/>
    </xf>
    <xf numFmtId="0" fontId="12" fillId="0" borderId="22" xfId="0" applyFont="1" applyBorder="1" applyAlignment="1">
      <alignment horizontal="left" indent="5"/>
    </xf>
    <xf numFmtId="0" fontId="12" fillId="0" borderId="6" xfId="0" applyFont="1" applyBorder="1" applyAlignment="1">
      <alignment horizontal="left" indent="3"/>
    </xf>
    <xf numFmtId="0" fontId="20" fillId="0" borderId="0" xfId="0" applyFont="1" applyAlignment="1"/>
    <xf numFmtId="0" fontId="11" fillId="0" borderId="1" xfId="0" applyFont="1" applyBorder="1" applyAlignment="1">
      <alignment horizontal="center" vertical="top" wrapText="1"/>
    </xf>
    <xf numFmtId="0" fontId="17" fillId="0" borderId="0" xfId="0" applyFont="1" applyAlignment="1"/>
    <xf numFmtId="0" fontId="11" fillId="0" borderId="0" xfId="0" applyFont="1"/>
    <xf numFmtId="0" fontId="17" fillId="0" borderId="6" xfId="0" applyFont="1" applyBorder="1" applyAlignment="1">
      <alignment horizontal="right"/>
    </xf>
    <xf numFmtId="0" fontId="17" fillId="0" borderId="30" xfId="0" applyFont="1" applyBorder="1" applyAlignment="1">
      <alignment horizontal="right"/>
    </xf>
    <xf numFmtId="0" fontId="11" fillId="0" borderId="0" xfId="0" applyFont="1" applyAlignment="1">
      <alignment vertical="top" wrapText="1"/>
    </xf>
    <xf numFmtId="0" fontId="11" fillId="0" borderId="13" xfId="0" applyFont="1" applyBorder="1" applyAlignment="1">
      <alignment horizontal="center" vertical="top" wrapText="1"/>
    </xf>
    <xf numFmtId="3" fontId="12" fillId="0" borderId="20" xfId="0" applyNumberFormat="1" applyFont="1" applyBorder="1"/>
    <xf numFmtId="3" fontId="17" fillId="0" borderId="37" xfId="0" applyNumberFormat="1" applyFont="1" applyBorder="1"/>
    <xf numFmtId="0" fontId="17" fillId="0" borderId="42" xfId="0" applyFont="1" applyBorder="1" applyAlignment="1">
      <alignment vertical="top"/>
    </xf>
    <xf numFmtId="0" fontId="12" fillId="0" borderId="43" xfId="0" applyFont="1" applyBorder="1" applyAlignment="1">
      <alignment vertical="top"/>
    </xf>
    <xf numFmtId="0" fontId="12" fillId="0" borderId="45" xfId="0" applyFont="1" applyBorder="1"/>
    <xf numFmtId="0" fontId="17" fillId="0" borderId="30" xfId="0" applyFont="1" applyBorder="1" applyAlignment="1">
      <alignment horizontal="center"/>
    </xf>
    <xf numFmtId="3" fontId="17" fillId="0" borderId="7" xfId="0" applyNumberFormat="1" applyFont="1" applyBorder="1"/>
    <xf numFmtId="0" fontId="11" fillId="0" borderId="29" xfId="0" applyFont="1" applyBorder="1" applyAlignment="1">
      <alignment vertical="top" wrapText="1"/>
    </xf>
    <xf numFmtId="0" fontId="17" fillId="0" borderId="36" xfId="0" applyFont="1" applyBorder="1" applyAlignment="1">
      <alignment horizontal="right" vertical="top"/>
    </xf>
    <xf numFmtId="0" fontId="14" fillId="0" borderId="0" xfId="0" applyFont="1" applyAlignment="1">
      <alignment horizontal="center"/>
    </xf>
    <xf numFmtId="0" fontId="22" fillId="0" borderId="33" xfId="0" applyFont="1" applyBorder="1" applyAlignment="1">
      <alignment vertical="center" wrapText="1"/>
    </xf>
    <xf numFmtId="0" fontId="25" fillId="0" borderId="0" xfId="0" applyFont="1" applyAlignment="1"/>
    <xf numFmtId="0" fontId="23" fillId="0" borderId="0" xfId="0" applyFont="1"/>
    <xf numFmtId="0" fontId="23" fillId="0" borderId="43" xfId="0" applyFont="1" applyBorder="1" applyAlignment="1">
      <alignment vertical="top"/>
    </xf>
    <xf numFmtId="0" fontId="23" fillId="0" borderId="44" xfId="0" applyFont="1" applyBorder="1"/>
    <xf numFmtId="0" fontId="25" fillId="0" borderId="0" xfId="0" applyFont="1"/>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3" fontId="23" fillId="0" borderId="20" xfId="0" applyNumberFormat="1" applyFont="1" applyBorder="1"/>
    <xf numFmtId="3" fontId="22" fillId="0" borderId="37" xfId="0" applyNumberFormat="1" applyFont="1" applyBorder="1"/>
    <xf numFmtId="3" fontId="23" fillId="0" borderId="17" xfId="0" applyNumberFormat="1" applyFont="1" applyBorder="1"/>
    <xf numFmtId="0" fontId="23" fillId="0" borderId="42" xfId="0" applyFont="1" applyBorder="1" applyAlignment="1">
      <alignment vertical="top"/>
    </xf>
    <xf numFmtId="3" fontId="22" fillId="0" borderId="20" xfId="0" applyNumberFormat="1" applyFont="1" applyBorder="1"/>
    <xf numFmtId="3" fontId="22" fillId="0" borderId="50" xfId="0" applyNumberFormat="1" applyFont="1" applyBorder="1"/>
    <xf numFmtId="0" fontId="23" fillId="0" borderId="47" xfId="0" applyFont="1" applyBorder="1" applyAlignment="1">
      <alignment vertical="top"/>
    </xf>
    <xf numFmtId="0" fontId="23" fillId="0" borderId="46" xfId="0" applyFont="1" applyBorder="1" applyAlignment="1">
      <alignment vertical="top"/>
    </xf>
    <xf numFmtId="3" fontId="22" fillId="0" borderId="53" xfId="0" applyNumberFormat="1" applyFont="1" applyBorder="1"/>
    <xf numFmtId="0" fontId="22" fillId="0" borderId="3" xfId="0" applyFont="1" applyBorder="1" applyAlignment="1">
      <alignment horizontal="center" vertical="center" wrapText="1"/>
    </xf>
    <xf numFmtId="3" fontId="23" fillId="0" borderId="21" xfId="0" applyNumberFormat="1" applyFont="1" applyBorder="1"/>
    <xf numFmtId="3" fontId="22" fillId="0" borderId="38" xfId="0" applyNumberFormat="1" applyFont="1" applyBorder="1"/>
    <xf numFmtId="3" fontId="23" fillId="0" borderId="18" xfId="0" applyNumberFormat="1" applyFont="1" applyBorder="1"/>
    <xf numFmtId="3" fontId="22" fillId="0" borderId="54" xfId="0" applyNumberFormat="1" applyFont="1" applyBorder="1"/>
    <xf numFmtId="3" fontId="22" fillId="0" borderId="55" xfId="0" applyNumberFormat="1" applyFont="1" applyBorder="1"/>
    <xf numFmtId="0" fontId="14" fillId="0" borderId="33" xfId="0" applyFont="1" applyBorder="1" applyAlignment="1"/>
    <xf numFmtId="0" fontId="18" fillId="0" borderId="0" xfId="0" applyFont="1" applyAlignment="1"/>
    <xf numFmtId="0" fontId="10" fillId="0" borderId="1" xfId="0" applyFont="1" applyBorder="1" applyAlignment="1">
      <alignment horizontal="center" vertical="top" wrapText="1"/>
    </xf>
    <xf numFmtId="0" fontId="10" fillId="0" borderId="13" xfId="0" applyFont="1" applyBorder="1" applyAlignment="1">
      <alignment horizontal="center" vertical="top" wrapText="1"/>
    </xf>
    <xf numFmtId="0" fontId="12" fillId="0" borderId="42" xfId="0" applyFont="1" applyBorder="1"/>
    <xf numFmtId="0" fontId="12" fillId="0" borderId="47" xfId="0" applyFont="1" applyBorder="1"/>
    <xf numFmtId="0" fontId="12" fillId="0" borderId="43" xfId="0" applyFont="1" applyBorder="1"/>
    <xf numFmtId="0" fontId="12" fillId="0" borderId="47" xfId="0" applyFont="1" applyBorder="1" applyAlignment="1">
      <alignment horizontal="left" indent="1"/>
    </xf>
    <xf numFmtId="0" fontId="12" fillId="0" borderId="43" xfId="0" applyFont="1" applyBorder="1" applyAlignment="1">
      <alignment horizontal="left" indent="1"/>
    </xf>
    <xf numFmtId="0" fontId="17" fillId="0" borderId="9" xfId="0" applyFont="1" applyBorder="1" applyAlignment="1">
      <alignment horizontal="center"/>
    </xf>
    <xf numFmtId="0" fontId="10" fillId="0" borderId="16" xfId="0" applyFont="1" applyBorder="1" applyAlignment="1">
      <alignment horizontal="left" indent="2"/>
    </xf>
    <xf numFmtId="0" fontId="10" fillId="0" borderId="19" xfId="0" applyFont="1" applyBorder="1" applyAlignment="1">
      <alignment horizontal="left" indent="2"/>
    </xf>
    <xf numFmtId="0" fontId="27" fillId="0" borderId="19" xfId="0" applyFont="1" applyBorder="1" applyAlignment="1">
      <alignment horizontal="left" indent="8"/>
    </xf>
    <xf numFmtId="0" fontId="17" fillId="0" borderId="19" xfId="0" applyFont="1" applyBorder="1"/>
    <xf numFmtId="0" fontId="10" fillId="0" borderId="62" xfId="0" applyFont="1" applyBorder="1" applyAlignment="1">
      <alignment horizontal="left" wrapText="1" indent="2"/>
    </xf>
    <xf numFmtId="0" fontId="10" fillId="0" borderId="65" xfId="0" applyFont="1" applyBorder="1"/>
    <xf numFmtId="0" fontId="10" fillId="0" borderId="17" xfId="0" applyFont="1" applyBorder="1" applyAlignment="1">
      <alignment horizontal="left" indent="1"/>
    </xf>
    <xf numFmtId="0" fontId="10" fillId="0" borderId="50" xfId="0" applyFont="1" applyBorder="1" applyAlignment="1">
      <alignment horizontal="left" indent="1"/>
    </xf>
    <xf numFmtId="0" fontId="10" fillId="0" borderId="37" xfId="0" applyFont="1" applyBorder="1" applyAlignment="1">
      <alignment horizontal="left" indent="1"/>
    </xf>
    <xf numFmtId="0" fontId="10" fillId="0" borderId="50" xfId="0" applyFont="1" applyBorder="1" applyAlignment="1">
      <alignment horizontal="left" indent="3"/>
    </xf>
    <xf numFmtId="0" fontId="10" fillId="0" borderId="14" xfId="0" applyFont="1" applyBorder="1" applyAlignment="1">
      <alignment horizontal="left" indent="1"/>
    </xf>
    <xf numFmtId="0" fontId="17" fillId="0" borderId="1" xfId="0" applyFont="1" applyBorder="1" applyAlignment="1">
      <alignment horizontal="right" indent="1"/>
    </xf>
    <xf numFmtId="3" fontId="17" fillId="0" borderId="19" xfId="0" applyNumberFormat="1" applyFont="1" applyBorder="1"/>
    <xf numFmtId="3" fontId="17" fillId="0" borderId="20" xfId="0" applyNumberFormat="1" applyFont="1" applyBorder="1"/>
    <xf numFmtId="0" fontId="17" fillId="0" borderId="70" xfId="0" applyFont="1" applyBorder="1" applyAlignment="1">
      <alignment horizontal="left" indent="1"/>
    </xf>
    <xf numFmtId="3" fontId="17" fillId="0" borderId="21" xfId="0" applyNumberFormat="1" applyFont="1" applyBorder="1"/>
    <xf numFmtId="0" fontId="17" fillId="0" borderId="70" xfId="0" applyFont="1" applyBorder="1"/>
    <xf numFmtId="0" fontId="17" fillId="0" borderId="69" xfId="0" applyFont="1" applyBorder="1" applyAlignment="1">
      <alignment horizontal="left"/>
    </xf>
    <xf numFmtId="3" fontId="17" fillId="0" borderId="43" xfId="0" applyNumberFormat="1" applyFont="1" applyBorder="1"/>
    <xf numFmtId="3" fontId="17" fillId="0" borderId="71" xfId="0" applyNumberFormat="1" applyFont="1" applyBorder="1"/>
    <xf numFmtId="0" fontId="17" fillId="0" borderId="70" xfId="0" applyFont="1" applyBorder="1" applyAlignment="1">
      <alignment horizontal="left"/>
    </xf>
    <xf numFmtId="0" fontId="17" fillId="0" borderId="4" xfId="0" applyFont="1" applyBorder="1" applyAlignment="1">
      <alignment horizontal="center" vertical="center" wrapText="1"/>
    </xf>
    <xf numFmtId="0" fontId="12" fillId="0" borderId="66" xfId="0" applyFont="1" applyBorder="1" applyAlignment="1">
      <alignment horizontal="left" indent="3"/>
    </xf>
    <xf numFmtId="0" fontId="9" fillId="0" borderId="16" xfId="0" applyFont="1" applyBorder="1" applyAlignment="1">
      <alignment horizontal="left" indent="2"/>
    </xf>
    <xf numFmtId="0" fontId="9" fillId="0" borderId="1" xfId="0" applyFont="1" applyBorder="1" applyAlignment="1">
      <alignment horizontal="center" vertical="top" wrapText="1"/>
    </xf>
    <xf numFmtId="0" fontId="9" fillId="0" borderId="66" xfId="0" applyFont="1" applyBorder="1" applyAlignment="1">
      <alignment horizontal="left" indent="3"/>
    </xf>
    <xf numFmtId="0" fontId="9" fillId="0" borderId="19" xfId="0" applyFont="1" applyBorder="1" applyAlignment="1">
      <alignment horizontal="left" indent="3"/>
    </xf>
    <xf numFmtId="0" fontId="9" fillId="0" borderId="6" xfId="0" applyFont="1" applyBorder="1" applyAlignment="1">
      <alignment horizontal="left" indent="3"/>
    </xf>
    <xf numFmtId="0" fontId="23" fillId="0" borderId="74" xfId="0" applyFont="1" applyBorder="1" applyAlignment="1">
      <alignment vertical="top"/>
    </xf>
    <xf numFmtId="3" fontId="22" fillId="0" borderId="64" xfId="0" applyNumberFormat="1" applyFont="1" applyBorder="1"/>
    <xf numFmtId="3" fontId="23" fillId="0" borderId="63" xfId="0" applyNumberFormat="1" applyFont="1" applyBorder="1"/>
    <xf numFmtId="0" fontId="23" fillId="0" borderId="46" xfId="0" applyFont="1" applyBorder="1"/>
    <xf numFmtId="0" fontId="8" fillId="0" borderId="1" xfId="0" applyFont="1" applyBorder="1" applyAlignment="1">
      <alignment horizontal="center" vertical="top" wrapText="1"/>
    </xf>
    <xf numFmtId="0" fontId="8" fillId="0" borderId="19" xfId="0" applyFont="1" applyBorder="1" applyAlignment="1">
      <alignment horizontal="left" indent="3"/>
    </xf>
    <xf numFmtId="0" fontId="8" fillId="0" borderId="6" xfId="0" applyFont="1" applyBorder="1" applyAlignment="1">
      <alignment horizontal="left" indent="3"/>
    </xf>
    <xf numFmtId="0" fontId="8" fillId="0" borderId="19" xfId="0" applyFont="1" applyBorder="1" applyAlignment="1">
      <alignment horizontal="left" indent="2"/>
    </xf>
    <xf numFmtId="0" fontId="17" fillId="0" borderId="4" xfId="0" applyFont="1" applyBorder="1" applyAlignment="1">
      <alignment horizontal="center" vertical="center" wrapText="1"/>
    </xf>
    <xf numFmtId="0" fontId="7" fillId="0" borderId="50" xfId="0" applyFont="1" applyBorder="1" applyAlignment="1">
      <alignment horizontal="left" indent="1"/>
    </xf>
    <xf numFmtId="0" fontId="6" fillId="0" borderId="35" xfId="0" applyFont="1" applyBorder="1" applyAlignment="1">
      <alignment horizontal="left" indent="2"/>
    </xf>
    <xf numFmtId="0" fontId="8" fillId="0" borderId="78" xfId="0" applyFont="1" applyBorder="1" applyAlignment="1">
      <alignment horizontal="left" indent="1"/>
    </xf>
    <xf numFmtId="0" fontId="8" fillId="0" borderId="10" xfId="0" applyFont="1" applyBorder="1" applyAlignment="1">
      <alignment horizontal="left" indent="1"/>
    </xf>
    <xf numFmtId="0" fontId="6" fillId="0" borderId="19" xfId="0" applyFont="1" applyBorder="1" applyAlignment="1">
      <alignment horizontal="left" indent="2"/>
    </xf>
    <xf numFmtId="3" fontId="17" fillId="0" borderId="47" xfId="0" applyNumberFormat="1" applyFont="1" applyBorder="1"/>
    <xf numFmtId="3" fontId="17" fillId="0" borderId="50" xfId="0" applyNumberFormat="1" applyFont="1" applyBorder="1"/>
    <xf numFmtId="3" fontId="17" fillId="0" borderId="79" xfId="0" applyNumberFormat="1" applyFont="1" applyBorder="1"/>
    <xf numFmtId="3" fontId="17" fillId="0" borderId="44" xfId="0" applyNumberFormat="1" applyFont="1" applyBorder="1"/>
    <xf numFmtId="3" fontId="17" fillId="0" borderId="66" xfId="0" applyNumberFormat="1" applyFont="1" applyBorder="1"/>
    <xf numFmtId="3" fontId="17" fillId="0" borderId="54" xfId="0" applyNumberFormat="1" applyFont="1" applyBorder="1"/>
    <xf numFmtId="3" fontId="17" fillId="0" borderId="80" xfId="0" applyNumberFormat="1" applyFont="1" applyBorder="1"/>
    <xf numFmtId="0" fontId="5" fillId="0" borderId="1" xfId="0" applyFont="1" applyBorder="1" applyAlignment="1">
      <alignment horizontal="center" vertical="top" wrapText="1"/>
    </xf>
    <xf numFmtId="3" fontId="12" fillId="0" borderId="17" xfId="0" applyNumberFormat="1" applyFont="1" applyBorder="1"/>
    <xf numFmtId="3" fontId="12" fillId="0" borderId="18" xfId="0" applyNumberFormat="1" applyFont="1" applyBorder="1"/>
    <xf numFmtId="3" fontId="12" fillId="0" borderId="21" xfId="0" applyNumberFormat="1" applyFont="1" applyBorder="1"/>
    <xf numFmtId="3" fontId="17" fillId="0" borderId="1" xfId="0" applyNumberFormat="1" applyFont="1" applyBorder="1"/>
    <xf numFmtId="3" fontId="17" fillId="0" borderId="13" xfId="0" applyNumberFormat="1" applyFont="1" applyBorder="1"/>
    <xf numFmtId="3" fontId="17" fillId="0" borderId="17" xfId="0" applyNumberFormat="1" applyFont="1" applyBorder="1"/>
    <xf numFmtId="3" fontId="9" fillId="0" borderId="17" xfId="0" applyNumberFormat="1" applyFont="1" applyBorder="1"/>
    <xf numFmtId="3" fontId="9" fillId="0" borderId="18" xfId="0" applyNumberFormat="1" applyFont="1" applyBorder="1"/>
    <xf numFmtId="3" fontId="9" fillId="0" borderId="37" xfId="0" applyNumberFormat="1" applyFont="1" applyBorder="1"/>
    <xf numFmtId="3" fontId="9" fillId="0" borderId="38" xfId="0" applyNumberFormat="1" applyFont="1" applyBorder="1"/>
    <xf numFmtId="3" fontId="12" fillId="0" borderId="50" xfId="0" applyNumberFormat="1" applyFont="1" applyBorder="1"/>
    <xf numFmtId="3" fontId="12" fillId="0" borderId="54" xfId="0" applyNumberFormat="1" applyFont="1" applyBorder="1"/>
    <xf numFmtId="3" fontId="12" fillId="0" borderId="23" xfId="0" applyNumberFormat="1" applyFont="1" applyBorder="1"/>
    <xf numFmtId="3" fontId="12" fillId="0" borderId="24" xfId="0" applyNumberFormat="1" applyFont="1" applyBorder="1"/>
    <xf numFmtId="3" fontId="12" fillId="0" borderId="7" xfId="0" applyNumberFormat="1" applyFont="1" applyBorder="1"/>
    <xf numFmtId="3" fontId="12" fillId="0" borderId="8" xfId="0" applyNumberFormat="1" applyFont="1" applyBorder="1"/>
    <xf numFmtId="3" fontId="12" fillId="0" borderId="37" xfId="0" applyNumberFormat="1" applyFont="1" applyBorder="1"/>
    <xf numFmtId="3" fontId="12" fillId="0" borderId="38" xfId="0" applyNumberFormat="1" applyFont="1" applyBorder="1"/>
    <xf numFmtId="3" fontId="11" fillId="0" borderId="17" xfId="0" applyNumberFormat="1" applyFont="1" applyBorder="1"/>
    <xf numFmtId="3" fontId="11" fillId="0" borderId="37" xfId="0" applyNumberFormat="1" applyFont="1" applyBorder="1"/>
    <xf numFmtId="3" fontId="11" fillId="0" borderId="50" xfId="0" applyNumberFormat="1" applyFont="1" applyBorder="1"/>
    <xf numFmtId="3" fontId="11" fillId="0" borderId="14" xfId="0" applyNumberFormat="1" applyFont="1" applyBorder="1"/>
    <xf numFmtId="3" fontId="27" fillId="0" borderId="20" xfId="0" applyNumberFormat="1" applyFont="1" applyBorder="1"/>
    <xf numFmtId="3" fontId="27" fillId="0" borderId="21" xfId="0" applyNumberFormat="1" applyFont="1" applyBorder="1"/>
    <xf numFmtId="3" fontId="17" fillId="0" borderId="53" xfId="0" applyNumberFormat="1" applyFont="1" applyBorder="1"/>
    <xf numFmtId="3" fontId="17" fillId="0" borderId="55" xfId="0" applyNumberFormat="1" applyFont="1" applyBorder="1"/>
    <xf numFmtId="3" fontId="12" fillId="0" borderId="64" xfId="0" applyNumberFormat="1" applyFont="1" applyBorder="1"/>
    <xf numFmtId="3" fontId="12" fillId="0" borderId="63" xfId="0" applyNumberFormat="1" applyFont="1" applyBorder="1"/>
    <xf numFmtId="3" fontId="12" fillId="0" borderId="53" xfId="0" applyNumberFormat="1" applyFont="1" applyBorder="1"/>
    <xf numFmtId="3" fontId="12" fillId="0" borderId="55" xfId="0" applyNumberFormat="1" applyFont="1" applyBorder="1"/>
    <xf numFmtId="0" fontId="4" fillId="0" borderId="19" xfId="0" applyFont="1" applyBorder="1" applyAlignment="1">
      <alignment horizontal="left" indent="2"/>
    </xf>
    <xf numFmtId="0" fontId="4" fillId="0" borderId="0" xfId="0" applyFont="1"/>
    <xf numFmtId="3" fontId="4" fillId="0" borderId="0" xfId="0" applyNumberFormat="1" applyFont="1"/>
    <xf numFmtId="164" fontId="4" fillId="0" borderId="0" xfId="1" applyNumberFormat="1" applyFont="1"/>
    <xf numFmtId="3" fontId="4" fillId="0" borderId="21" xfId="0" applyNumberFormat="1" applyFont="1" applyBorder="1"/>
    <xf numFmtId="3" fontId="4" fillId="0" borderId="19" xfId="0" applyNumberFormat="1" applyFont="1" applyBorder="1"/>
    <xf numFmtId="3" fontId="4" fillId="0" borderId="20" xfId="0" applyNumberFormat="1" applyFont="1" applyBorder="1"/>
    <xf numFmtId="0" fontId="4" fillId="0" borderId="70" xfId="0" applyFont="1" applyBorder="1" applyAlignment="1">
      <alignment horizontal="left" indent="3"/>
    </xf>
    <xf numFmtId="0" fontId="4" fillId="0" borderId="70" xfId="0" applyFont="1" applyBorder="1" applyAlignment="1">
      <alignment horizontal="left" indent="4"/>
    </xf>
    <xf numFmtId="3" fontId="4" fillId="0" borderId="43" xfId="0" applyNumberFormat="1" applyFont="1" applyBorder="1"/>
    <xf numFmtId="3" fontId="4" fillId="0" borderId="71" xfId="0" applyNumberFormat="1" applyFont="1" applyBorder="1"/>
    <xf numFmtId="0" fontId="4" fillId="0" borderId="25" xfId="0" applyFont="1" applyBorder="1" applyAlignment="1">
      <alignment horizontal="left"/>
    </xf>
    <xf numFmtId="3" fontId="4" fillId="0" borderId="72" xfId="0" applyNumberFormat="1" applyFont="1" applyBorder="1"/>
    <xf numFmtId="3" fontId="4" fillId="0" borderId="61" xfId="0" applyNumberFormat="1" applyFont="1" applyBorder="1"/>
    <xf numFmtId="3" fontId="4" fillId="0" borderId="73" xfId="0" applyNumberFormat="1" applyFont="1" applyBorder="1"/>
    <xf numFmtId="0" fontId="32" fillId="0" borderId="0" xfId="0" applyFont="1" applyAlignment="1">
      <alignment vertical="center"/>
    </xf>
    <xf numFmtId="0" fontId="2" fillId="0" borderId="0" xfId="0" applyFont="1" applyAlignment="1">
      <alignment horizontal="left"/>
    </xf>
    <xf numFmtId="0" fontId="1" fillId="0" borderId="0" xfId="0" applyFont="1" applyAlignment="1"/>
    <xf numFmtId="0" fontId="4" fillId="0" borderId="0" xfId="0" applyFont="1" applyAlignment="1"/>
    <xf numFmtId="0" fontId="4" fillId="0" borderId="1" xfId="0" applyFont="1" applyBorder="1" applyAlignment="1">
      <alignment horizontal="center" vertical="top" wrapText="1"/>
    </xf>
    <xf numFmtId="0" fontId="41" fillId="0" borderId="0" xfId="20" applyFont="1"/>
    <xf numFmtId="0" fontId="40" fillId="0" borderId="0" xfId="20"/>
    <xf numFmtId="0" fontId="35" fillId="0" borderId="0" xfId="20" applyFont="1"/>
    <xf numFmtId="3" fontId="42" fillId="0" borderId="0" xfId="20" applyNumberFormat="1" applyFont="1" applyAlignment="1"/>
    <xf numFmtId="0" fontId="38" fillId="0" borderId="0" xfId="20" applyFont="1"/>
    <xf numFmtId="0" fontId="40" fillId="0" borderId="0" xfId="20" applyFill="1"/>
    <xf numFmtId="0" fontId="31" fillId="0" borderId="0" xfId="20" applyFont="1" applyFill="1" applyAlignment="1"/>
    <xf numFmtId="0" fontId="31" fillId="0" borderId="0" xfId="20" applyFont="1" applyFill="1" applyBorder="1" applyAlignment="1">
      <alignment vertical="top" wrapText="1"/>
    </xf>
    <xf numFmtId="0" fontId="36" fillId="2" borderId="0" xfId="20" applyFont="1" applyFill="1" applyProtection="1">
      <protection hidden="1"/>
    </xf>
    <xf numFmtId="0" fontId="4" fillId="0" borderId="16" xfId="0" applyFont="1" applyBorder="1" applyAlignment="1">
      <alignment horizontal="left" indent="3"/>
    </xf>
    <xf numFmtId="0" fontId="4" fillId="0" borderId="82" xfId="0" applyFont="1" applyBorder="1" applyAlignment="1">
      <alignment horizontal="left" indent="3"/>
    </xf>
    <xf numFmtId="3" fontId="12" fillId="0" borderId="14" xfId="0" applyNumberFormat="1" applyFont="1" applyBorder="1"/>
    <xf numFmtId="0" fontId="17" fillId="0" borderId="19" xfId="0" applyFont="1" applyBorder="1" applyAlignment="1">
      <alignment horizontal="left" indent="32"/>
    </xf>
    <xf numFmtId="0" fontId="17" fillId="0" borderId="62" xfId="0" applyFont="1" applyBorder="1" applyAlignment="1">
      <alignment horizontal="left" indent="32"/>
    </xf>
    <xf numFmtId="3" fontId="4" fillId="0" borderId="20" xfId="0" applyNumberFormat="1" applyFont="1" applyBorder="1"/>
    <xf numFmtId="0" fontId="4" fillId="0" borderId="35" xfId="0" applyFont="1" applyBorder="1" applyAlignment="1">
      <alignment horizontal="left" indent="2"/>
    </xf>
    <xf numFmtId="3" fontId="4" fillId="0" borderId="43" xfId="0" applyNumberFormat="1" applyFont="1" applyBorder="1"/>
    <xf numFmtId="3" fontId="4" fillId="0" borderId="71" xfId="0" applyNumberFormat="1" applyFont="1" applyBorder="1"/>
    <xf numFmtId="0" fontId="45" fillId="0" borderId="44" xfId="0" applyFont="1" applyBorder="1"/>
    <xf numFmtId="0" fontId="46" fillId="0" borderId="29" xfId="0" applyFont="1" applyBorder="1" applyAlignment="1">
      <alignment vertical="top" wrapText="1"/>
    </xf>
    <xf numFmtId="3" fontId="17" fillId="0" borderId="14" xfId="0" applyNumberFormat="1" applyFont="1" applyBorder="1"/>
    <xf numFmtId="3" fontId="28" fillId="0" borderId="17" xfId="0" applyNumberFormat="1" applyFont="1" applyBorder="1"/>
    <xf numFmtId="3" fontId="28" fillId="0" borderId="18" xfId="0" applyNumberFormat="1" applyFont="1" applyBorder="1"/>
    <xf numFmtId="3" fontId="28" fillId="0" borderId="20" xfId="0" applyNumberFormat="1" applyFont="1" applyFill="1" applyBorder="1"/>
    <xf numFmtId="3" fontId="28" fillId="0" borderId="21" xfId="0" applyNumberFormat="1" applyFont="1" applyFill="1" applyBorder="1"/>
    <xf numFmtId="3" fontId="29" fillId="0" borderId="37" xfId="0" applyNumberFormat="1" applyFont="1" applyFill="1" applyBorder="1"/>
    <xf numFmtId="3" fontId="29" fillId="0" borderId="38" xfId="0" applyNumberFormat="1" applyFont="1" applyFill="1" applyBorder="1"/>
    <xf numFmtId="3" fontId="29" fillId="0" borderId="7" xfId="0" applyNumberFormat="1" applyFont="1" applyFill="1" applyBorder="1"/>
    <xf numFmtId="3" fontId="29" fillId="0" borderId="8" xfId="0" applyNumberFormat="1" applyFont="1" applyFill="1" applyBorder="1"/>
    <xf numFmtId="0" fontId="28" fillId="0" borderId="16" xfId="0" applyFont="1" applyFill="1" applyBorder="1" applyAlignment="1">
      <alignment horizontal="left" indent="3"/>
    </xf>
    <xf numFmtId="3" fontId="28" fillId="0" borderId="17" xfId="0" applyNumberFormat="1" applyFont="1" applyFill="1" applyBorder="1"/>
    <xf numFmtId="3" fontId="28" fillId="0" borderId="18" xfId="0" applyNumberFormat="1" applyFont="1" applyFill="1" applyBorder="1"/>
    <xf numFmtId="3" fontId="28" fillId="0" borderId="37" xfId="0" applyNumberFormat="1" applyFont="1" applyFill="1" applyBorder="1"/>
    <xf numFmtId="3" fontId="29" fillId="0" borderId="50" xfId="0" applyNumberFormat="1" applyFont="1" applyFill="1" applyBorder="1"/>
    <xf numFmtId="0" fontId="4" fillId="0" borderId="0" xfId="0" applyFont="1" applyBorder="1" applyAlignment="1">
      <alignment horizontal="left"/>
    </xf>
    <xf numFmtId="3" fontId="4" fillId="0" borderId="0" xfId="0" applyNumberFormat="1" applyFont="1" applyBorder="1"/>
    <xf numFmtId="0" fontId="4" fillId="0" borderId="50" xfId="0" applyFont="1" applyBorder="1" applyAlignment="1">
      <alignment horizontal="left" indent="1"/>
    </xf>
    <xf numFmtId="3" fontId="12" fillId="0" borderId="20" xfId="0" applyNumberFormat="1" applyFont="1" applyFill="1" applyBorder="1"/>
    <xf numFmtId="3" fontId="17" fillId="0" borderId="20" xfId="0" applyNumberFormat="1" applyFont="1" applyFill="1" applyBorder="1"/>
    <xf numFmtId="3" fontId="17" fillId="0" borderId="53" xfId="0" applyNumberFormat="1" applyFont="1" applyFill="1" applyBorder="1"/>
    <xf numFmtId="3" fontId="12" fillId="0" borderId="64" xfId="0" applyNumberFormat="1" applyFont="1" applyFill="1" applyBorder="1"/>
    <xf numFmtId="0" fontId="14" fillId="0" borderId="0" xfId="0" applyFont="1" applyAlignment="1">
      <alignment horizontal="center"/>
    </xf>
    <xf numFmtId="0" fontId="17" fillId="0" borderId="4" xfId="0" applyFont="1" applyBorder="1" applyAlignment="1">
      <alignment horizontal="center" vertical="center" wrapText="1"/>
    </xf>
    <xf numFmtId="0" fontId="4" fillId="0" borderId="66" xfId="0" applyFont="1" applyBorder="1" applyAlignment="1">
      <alignment horizontal="left" indent="3"/>
    </xf>
    <xf numFmtId="0" fontId="4" fillId="0" borderId="19" xfId="0" applyFont="1" applyBorder="1" applyAlignment="1">
      <alignment horizontal="left" indent="3"/>
    </xf>
    <xf numFmtId="0" fontId="17" fillId="0" borderId="31" xfId="0" applyFont="1" applyBorder="1"/>
    <xf numFmtId="0" fontId="17" fillId="0" borderId="85" xfId="0" applyFont="1" applyBorder="1" applyAlignment="1">
      <alignment horizontal="left" indent="1"/>
    </xf>
    <xf numFmtId="0" fontId="1" fillId="0" borderId="33" xfId="0" applyFont="1" applyBorder="1" applyAlignment="1"/>
    <xf numFmtId="0" fontId="4" fillId="0" borderId="13" xfId="0" applyFont="1" applyBorder="1" applyAlignment="1">
      <alignment horizontal="center" vertical="top" wrapText="1"/>
    </xf>
    <xf numFmtId="3" fontId="4" fillId="0" borderId="17" xfId="0" applyNumberFormat="1" applyFont="1" applyBorder="1"/>
    <xf numFmtId="3" fontId="4" fillId="0" borderId="18" xfId="0" applyNumberFormat="1" applyFont="1" applyBorder="1"/>
    <xf numFmtId="3" fontId="4" fillId="0" borderId="50" xfId="0" applyNumberFormat="1" applyFont="1" applyBorder="1"/>
    <xf numFmtId="3" fontId="4" fillId="0" borderId="54" xfId="0" applyNumberFormat="1" applyFont="1" applyBorder="1"/>
    <xf numFmtId="0" fontId="4" fillId="0" borderId="19" xfId="0" applyFont="1" applyBorder="1" applyAlignment="1">
      <alignment horizontal="left" indent="5"/>
    </xf>
    <xf numFmtId="0" fontId="4" fillId="0" borderId="22" xfId="0" applyFont="1" applyBorder="1" applyAlignment="1">
      <alignment horizontal="left" indent="5"/>
    </xf>
    <xf numFmtId="3" fontId="4" fillId="0" borderId="23" xfId="0" applyNumberFormat="1" applyFont="1" applyBorder="1"/>
    <xf numFmtId="3" fontId="4" fillId="0" borderId="24" xfId="0" applyNumberFormat="1" applyFont="1" applyBorder="1"/>
    <xf numFmtId="0" fontId="4" fillId="0" borderId="6" xfId="0" applyFont="1" applyBorder="1" applyAlignment="1">
      <alignment horizontal="left" indent="3"/>
    </xf>
    <xf numFmtId="3" fontId="4" fillId="0" borderId="7" xfId="0" applyNumberFormat="1" applyFont="1" applyBorder="1"/>
    <xf numFmtId="3" fontId="4" fillId="0" borderId="8" xfId="0" applyNumberFormat="1" applyFont="1" applyBorder="1"/>
    <xf numFmtId="0" fontId="19" fillId="0" borderId="0" xfId="0" applyFont="1" applyBorder="1" applyAlignment="1">
      <alignment horizontal="left" indent="3"/>
    </xf>
    <xf numFmtId="0" fontId="28" fillId="0" borderId="51" xfId="0" applyFont="1" applyBorder="1" applyAlignment="1">
      <alignment horizontal="left" wrapText="1"/>
    </xf>
    <xf numFmtId="0" fontId="28" fillId="0" borderId="86" xfId="0" applyFont="1" applyBorder="1" applyAlignment="1">
      <alignment horizontal="left" wrapText="1"/>
    </xf>
    <xf numFmtId="3" fontId="11" fillId="0" borderId="87" xfId="0" applyNumberFormat="1" applyFont="1" applyBorder="1"/>
    <xf numFmtId="0" fontId="28" fillId="0" borderId="87" xfId="0" applyFont="1" applyBorder="1" applyAlignment="1">
      <alignment horizontal="left" wrapText="1"/>
    </xf>
    <xf numFmtId="3" fontId="11" fillId="0" borderId="86" xfId="0" applyNumberFormat="1" applyFont="1" applyBorder="1"/>
    <xf numFmtId="3" fontId="12" fillId="0" borderId="19" xfId="0" applyNumberFormat="1" applyFont="1" applyBorder="1" applyAlignment="1">
      <alignment horizontal="left" indent="3"/>
    </xf>
    <xf numFmtId="0" fontId="12" fillId="0" borderId="31" xfId="0" applyFont="1" applyBorder="1"/>
    <xf numFmtId="3" fontId="12" fillId="0" borderId="89" xfId="0" applyNumberFormat="1" applyFont="1" applyBorder="1"/>
    <xf numFmtId="0" fontId="12" fillId="0" borderId="0" xfId="0" applyFont="1" applyBorder="1"/>
    <xf numFmtId="0" fontId="12" fillId="0" borderId="75" xfId="0" applyFont="1" applyBorder="1"/>
    <xf numFmtId="0" fontId="4" fillId="0" borderId="85" xfId="0" applyFont="1" applyBorder="1" applyAlignment="1">
      <alignment horizontal="left" indent="1"/>
    </xf>
    <xf numFmtId="3" fontId="4" fillId="0" borderId="66" xfId="0" applyNumberFormat="1" applyFont="1" applyBorder="1"/>
    <xf numFmtId="3" fontId="4" fillId="0" borderId="35" xfId="0" applyNumberFormat="1" applyFont="1" applyBorder="1"/>
    <xf numFmtId="3" fontId="4" fillId="0" borderId="37" xfId="0" applyNumberFormat="1" applyFont="1" applyBorder="1"/>
    <xf numFmtId="3" fontId="4" fillId="0" borderId="38" xfId="0" applyNumberFormat="1" applyFont="1" applyBorder="1"/>
    <xf numFmtId="0" fontId="17" fillId="0" borderId="91" xfId="0" applyFont="1" applyBorder="1"/>
    <xf numFmtId="3" fontId="4" fillId="0" borderId="14" xfId="0" applyNumberFormat="1" applyFont="1" applyBorder="1"/>
    <xf numFmtId="3" fontId="17" fillId="0" borderId="22" xfId="0" applyNumberFormat="1" applyFont="1" applyBorder="1"/>
    <xf numFmtId="3" fontId="17" fillId="0" borderId="23" xfId="0" applyNumberFormat="1" applyFont="1" applyBorder="1"/>
    <xf numFmtId="3" fontId="17" fillId="0" borderId="92" xfId="0" applyNumberFormat="1" applyFont="1" applyBorder="1"/>
    <xf numFmtId="3" fontId="17" fillId="0" borderId="82" xfId="0" applyNumberFormat="1" applyFont="1" applyBorder="1"/>
    <xf numFmtId="3" fontId="17" fillId="0" borderId="89" xfId="0" applyNumberFormat="1" applyFont="1" applyBorder="1"/>
    <xf numFmtId="0" fontId="29" fillId="0" borderId="28" xfId="0" applyFont="1" applyBorder="1" applyAlignment="1">
      <alignment vertical="top" wrapText="1"/>
    </xf>
    <xf numFmtId="0" fontId="37" fillId="0" borderId="0" xfId="20" applyFont="1" applyFill="1" applyBorder="1" applyAlignment="1"/>
    <xf numFmtId="0" fontId="31" fillId="0" borderId="0" xfId="20" applyFont="1" applyFill="1" applyBorder="1" applyAlignment="1"/>
    <xf numFmtId="0" fontId="43" fillId="0" borderId="0" xfId="20" applyFont="1" applyFill="1" applyBorder="1" applyAlignment="1">
      <alignment horizontal="center" vertical="top"/>
    </xf>
    <xf numFmtId="0" fontId="44" fillId="0" borderId="0" xfId="20" applyFont="1" applyFill="1" applyBorder="1" applyAlignment="1">
      <alignment vertical="top" wrapText="1"/>
    </xf>
    <xf numFmtId="0" fontId="4" fillId="0" borderId="0" xfId="0" applyFont="1" applyBorder="1" applyAlignment="1">
      <alignment horizontal="left"/>
    </xf>
    <xf numFmtId="0" fontId="15" fillId="0" borderId="0" xfId="0" applyFont="1" applyAlignment="1">
      <alignment horizontal="center"/>
    </xf>
    <xf numFmtId="0" fontId="16"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4" fillId="0" borderId="0" xfId="0" applyFont="1" applyAlignment="1">
      <alignment horizont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2" fillId="0" borderId="0" xfId="0" applyFont="1" applyAlignment="1">
      <alignment horizont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1" fillId="0" borderId="0" xfId="0" applyFont="1" applyAlignment="1">
      <alignment horizontal="center"/>
    </xf>
    <xf numFmtId="0" fontId="17" fillId="0" borderId="32"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2" xfId="0" applyFont="1" applyBorder="1" applyAlignment="1">
      <alignment horizontal="center" vertical="center" wrapText="1"/>
    </xf>
    <xf numFmtId="0" fontId="14" fillId="0" borderId="33" xfId="0" applyFont="1" applyBorder="1" applyAlignment="1">
      <alignment horizontal="center"/>
    </xf>
    <xf numFmtId="0" fontId="14" fillId="0" borderId="0" xfId="0" applyFont="1" applyBorder="1" applyAlignment="1">
      <alignment horizontal="center"/>
    </xf>
    <xf numFmtId="0" fontId="33" fillId="0" borderId="0" xfId="0" applyFont="1" applyAlignment="1">
      <alignment wrapText="1"/>
    </xf>
    <xf numFmtId="0" fontId="34" fillId="0" borderId="0" xfId="0" applyFont="1" applyAlignment="1">
      <alignment wrapText="1"/>
    </xf>
    <xf numFmtId="0" fontId="19" fillId="0" borderId="0" xfId="0" applyFont="1" applyAlignment="1">
      <alignment horizontal="left" vertical="top"/>
    </xf>
    <xf numFmtId="0" fontId="17" fillId="0" borderId="12" xfId="0" applyFont="1" applyBorder="1" applyAlignment="1">
      <alignment horizontal="center" vertical="center" wrapText="1"/>
    </xf>
    <xf numFmtId="0" fontId="17" fillId="0" borderId="10" xfId="0" applyFont="1" applyBorder="1" applyAlignment="1">
      <alignment horizontal="center" vertical="center" wrapText="1"/>
    </xf>
    <xf numFmtId="0" fontId="12" fillId="0" borderId="33" xfId="0" applyFont="1" applyBorder="1" applyAlignment="1">
      <alignment horizontal="center"/>
    </xf>
    <xf numFmtId="0" fontId="22" fillId="0" borderId="48" xfId="0" applyFont="1" applyBorder="1" applyAlignment="1">
      <alignment horizontal="left" vertical="top"/>
    </xf>
    <xf numFmtId="0" fontId="22" fillId="0" borderId="76" xfId="0" applyFont="1" applyBorder="1" applyAlignment="1">
      <alignment horizontal="left" vertical="top"/>
    </xf>
    <xf numFmtId="0" fontId="26" fillId="0" borderId="39" xfId="0" applyFont="1" applyBorder="1" applyAlignment="1">
      <alignment horizontal="left" vertical="top"/>
    </xf>
    <xf numFmtId="0" fontId="23" fillId="0" borderId="39" xfId="0" applyFont="1" applyBorder="1" applyAlignment="1">
      <alignment horizontal="left" vertical="top"/>
    </xf>
    <xf numFmtId="0" fontId="23" fillId="0" borderId="29" xfId="0" applyFont="1" applyBorder="1" applyAlignment="1">
      <alignment horizontal="left" vertical="top"/>
    </xf>
    <xf numFmtId="0" fontId="22" fillId="0" borderId="77" xfId="0" applyFont="1" applyBorder="1" applyAlignment="1">
      <alignment horizontal="right" vertical="top"/>
    </xf>
    <xf numFmtId="0" fontId="26" fillId="0" borderId="39" xfId="0" applyFont="1" applyBorder="1" applyAlignment="1">
      <alignment horizontal="left" vertical="top" wrapText="1"/>
    </xf>
    <xf numFmtId="0" fontId="26" fillId="0" borderId="29" xfId="0" applyFont="1" applyBorder="1" applyAlignment="1">
      <alignment horizontal="left" vertical="top" wrapText="1"/>
    </xf>
    <xf numFmtId="0" fontId="26" fillId="0" borderId="29" xfId="0" applyFont="1" applyBorder="1" applyAlignment="1">
      <alignment horizontal="left" vertical="top"/>
    </xf>
    <xf numFmtId="0" fontId="22" fillId="0" borderId="40" xfId="0" applyFont="1" applyBorder="1" applyAlignment="1">
      <alignment horizontal="right" vertical="top"/>
    </xf>
    <xf numFmtId="0" fontId="22" fillId="0" borderId="52" xfId="0" applyFont="1" applyBorder="1" applyAlignment="1">
      <alignment horizontal="center"/>
    </xf>
    <xf numFmtId="0" fontId="22" fillId="0" borderId="30" xfId="0" applyFont="1" applyBorder="1" applyAlignment="1">
      <alignment horizontal="center"/>
    </xf>
    <xf numFmtId="0" fontId="22" fillId="0" borderId="49" xfId="0" applyFont="1" applyBorder="1" applyAlignment="1">
      <alignment horizontal="left" vertical="top"/>
    </xf>
    <xf numFmtId="0" fontId="22" fillId="0" borderId="51" xfId="0" applyFont="1" applyBorder="1" applyAlignment="1">
      <alignment horizontal="left" vertical="top"/>
    </xf>
    <xf numFmtId="0" fontId="23" fillId="0" borderId="39" xfId="0" applyNumberFormat="1" applyFont="1" applyBorder="1" applyAlignment="1">
      <alignment horizontal="left" vertical="top" wrapText="1"/>
    </xf>
    <xf numFmtId="0" fontId="23" fillId="0" borderId="29" xfId="0" applyNumberFormat="1" applyFont="1" applyBorder="1" applyAlignment="1">
      <alignment horizontal="left" vertical="top" wrapText="1"/>
    </xf>
    <xf numFmtId="0" fontId="21" fillId="0" borderId="0" xfId="0" applyFont="1" applyAlignment="1">
      <alignment horizontal="center"/>
    </xf>
    <xf numFmtId="0" fontId="1"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2" fillId="0" borderId="49" xfId="0" applyFont="1" applyBorder="1" applyAlignment="1">
      <alignment horizontal="left" vertical="top" wrapText="1"/>
    </xf>
    <xf numFmtId="0" fontId="4" fillId="0" borderId="0"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xf>
    <xf numFmtId="0" fontId="14" fillId="0" borderId="31" xfId="0" applyFont="1" applyBorder="1" applyAlignment="1">
      <alignment horizontal="center"/>
    </xf>
    <xf numFmtId="0" fontId="14" fillId="0" borderId="75" xfId="0" applyFont="1" applyBorder="1" applyAlignment="1">
      <alignment horizontal="center"/>
    </xf>
    <xf numFmtId="0" fontId="15" fillId="0" borderId="83" xfId="0" applyFont="1" applyBorder="1" applyAlignment="1">
      <alignment horizontal="center"/>
    </xf>
    <xf numFmtId="0" fontId="15" fillId="0" borderId="88" xfId="0" applyFont="1" applyBorder="1" applyAlignment="1">
      <alignment horizontal="center"/>
    </xf>
    <xf numFmtId="0" fontId="15" fillId="0" borderId="84" xfId="0" applyFont="1" applyBorder="1" applyAlignment="1">
      <alignment horizontal="center"/>
    </xf>
    <xf numFmtId="0" fontId="16" fillId="0" borderId="31" xfId="0" applyFont="1" applyBorder="1" applyAlignment="1">
      <alignment horizontal="center"/>
    </xf>
    <xf numFmtId="0" fontId="16" fillId="0" borderId="0" xfId="0" applyFont="1" applyBorder="1" applyAlignment="1">
      <alignment horizontal="center"/>
    </xf>
    <xf numFmtId="0" fontId="16" fillId="0" borderId="75" xfId="0" applyFont="1" applyBorder="1" applyAlignment="1">
      <alignment horizontal="center"/>
    </xf>
    <xf numFmtId="0" fontId="12" fillId="0" borderId="31" xfId="0" applyFont="1" applyBorder="1" applyAlignment="1">
      <alignment horizontal="center"/>
    </xf>
    <xf numFmtId="0" fontId="12" fillId="0" borderId="0" xfId="0" applyFont="1" applyBorder="1" applyAlignment="1">
      <alignment horizontal="center"/>
    </xf>
    <xf numFmtId="0" fontId="12" fillId="0" borderId="75" xfId="0" applyFont="1" applyBorder="1" applyAlignment="1">
      <alignment horizontal="center"/>
    </xf>
    <xf numFmtId="0" fontId="17" fillId="0" borderId="58" xfId="0" applyFont="1" applyBorder="1" applyAlignment="1">
      <alignment horizontal="center" vertical="center" wrapText="1"/>
    </xf>
    <xf numFmtId="0" fontId="17" fillId="0" borderId="26"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26"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11" xfId="0" applyFont="1" applyBorder="1" applyAlignment="1">
      <alignment horizontal="center" vertical="center"/>
    </xf>
    <xf numFmtId="0" fontId="17" fillId="0" borderId="14" xfId="0" applyFont="1" applyBorder="1" applyAlignment="1">
      <alignment horizontal="center" vertical="center"/>
    </xf>
    <xf numFmtId="0" fontId="17" fillId="0" borderId="2" xfId="0" applyFont="1" applyBorder="1" applyAlignment="1">
      <alignment horizontal="center" vertical="center"/>
    </xf>
    <xf numFmtId="0" fontId="17" fillId="0" borderId="67"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34" xfId="0" applyFont="1" applyBorder="1" applyAlignment="1">
      <alignment horizontal="center" vertical="center"/>
    </xf>
    <xf numFmtId="0" fontId="17" fillId="0" borderId="90" xfId="0" applyFont="1" applyBorder="1" applyAlignment="1">
      <alignment horizontal="center" vertical="center"/>
    </xf>
    <xf numFmtId="0" fontId="17" fillId="0" borderId="60" xfId="0" applyFont="1" applyBorder="1" applyAlignment="1">
      <alignment horizontal="center" vertical="center"/>
    </xf>
    <xf numFmtId="0" fontId="29" fillId="0" borderId="4" xfId="0" applyFont="1" applyBorder="1" applyAlignment="1">
      <alignment horizontal="center" vertical="center" wrapText="1"/>
    </xf>
  </cellXfs>
  <cellStyles count="30">
    <cellStyle name="Comma" xfId="1" builtinId="3"/>
    <cellStyle name="Comma [0] 2" xfId="21"/>
    <cellStyle name="Comma 2" xfId="3"/>
    <cellStyle name="Comma 2 2" xfId="4"/>
    <cellStyle name="Comma 3" xfId="5"/>
    <cellStyle name="Comma 4" xfId="6"/>
    <cellStyle name="Comma 4 2" xfId="7"/>
    <cellStyle name="Comma 5" xfId="22"/>
    <cellStyle name="Comma 6" xfId="23"/>
    <cellStyle name="Comma 7" xfId="24"/>
    <cellStyle name="Comma 8" xfId="25"/>
    <cellStyle name="Comma 9" xfId="26"/>
    <cellStyle name="Comma0" xfId="2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3 2" xfId="28"/>
    <cellStyle name="Normal 4" xfId="14"/>
    <cellStyle name="Normal 5" xfId="19"/>
    <cellStyle name="Normal 5 2" xfId="29"/>
    <cellStyle name="Normal 6" xfId="20"/>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xdr:rowOff>
    </xdr:from>
    <xdr:to>
      <xdr:col>15</xdr:col>
      <xdr:colOff>618565</xdr:colOff>
      <xdr:row>43</xdr:row>
      <xdr:rowOff>152400</xdr:rowOff>
    </xdr:to>
    <xdr:pic>
      <xdr:nvPicPr>
        <xdr:cNvPr id="2" name="Picture 6" descr="Table of Organization for the Civil Rights Division, US Department of Justice."/>
        <xdr:cNvPicPr>
          <a:picLocks noChangeAspect="1" noChangeArrowheads="1"/>
        </xdr:cNvPicPr>
      </xdr:nvPicPr>
      <xdr:blipFill>
        <a:blip xmlns:r="http://schemas.openxmlformats.org/officeDocument/2006/relationships" r:embed="rId1" cstate="print"/>
        <a:srcRect/>
        <a:stretch>
          <a:fillRect/>
        </a:stretch>
      </xdr:blipFill>
      <xdr:spPr bwMode="auto">
        <a:xfrm>
          <a:off x="0" y="259979"/>
          <a:ext cx="9538447" cy="815788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6"/>
  <sheetViews>
    <sheetView view="pageBreakPreview" zoomScale="85" zoomScaleNormal="100" zoomScaleSheetLayoutView="85" workbookViewId="0">
      <selection activeCell="S22" sqref="S22"/>
    </sheetView>
  </sheetViews>
  <sheetFormatPr defaultRowHeight="15" x14ac:dyDescent="0.2"/>
  <cols>
    <col min="1" max="13" width="9.140625" style="173"/>
    <col min="14" max="14" width="2" style="174" customWidth="1"/>
    <col min="15" max="269" width="9.140625" style="173"/>
    <col min="270" max="270" width="2" style="173" customWidth="1"/>
    <col min="271" max="525" width="9.140625" style="173"/>
    <col min="526" max="526" width="2" style="173" customWidth="1"/>
    <col min="527" max="781" width="9.140625" style="173"/>
    <col min="782" max="782" width="2" style="173" customWidth="1"/>
    <col min="783" max="1037" width="9.140625" style="173"/>
    <col min="1038" max="1038" width="2" style="173" customWidth="1"/>
    <col min="1039" max="1293" width="9.140625" style="173"/>
    <col min="1294" max="1294" width="2" style="173" customWidth="1"/>
    <col min="1295" max="1549" width="9.140625" style="173"/>
    <col min="1550" max="1550" width="2" style="173" customWidth="1"/>
    <col min="1551" max="1805" width="9.140625" style="173"/>
    <col min="1806" max="1806" width="2" style="173" customWidth="1"/>
    <col min="1807" max="2061" width="9.140625" style="173"/>
    <col min="2062" max="2062" width="2" style="173" customWidth="1"/>
    <col min="2063" max="2317" width="9.140625" style="173"/>
    <col min="2318" max="2318" width="2" style="173" customWidth="1"/>
    <col min="2319" max="2573" width="9.140625" style="173"/>
    <col min="2574" max="2574" width="2" style="173" customWidth="1"/>
    <col min="2575" max="2829" width="9.140625" style="173"/>
    <col min="2830" max="2830" width="2" style="173" customWidth="1"/>
    <col min="2831" max="3085" width="9.140625" style="173"/>
    <col min="3086" max="3086" width="2" style="173" customWidth="1"/>
    <col min="3087" max="3341" width="9.140625" style="173"/>
    <col min="3342" max="3342" width="2" style="173" customWidth="1"/>
    <col min="3343" max="3597" width="9.140625" style="173"/>
    <col min="3598" max="3598" width="2" style="173" customWidth="1"/>
    <col min="3599" max="3853" width="9.140625" style="173"/>
    <col min="3854" max="3854" width="2" style="173" customWidth="1"/>
    <col min="3855" max="4109" width="9.140625" style="173"/>
    <col min="4110" max="4110" width="2" style="173" customWidth="1"/>
    <col min="4111" max="4365" width="9.140625" style="173"/>
    <col min="4366" max="4366" width="2" style="173" customWidth="1"/>
    <col min="4367" max="4621" width="9.140625" style="173"/>
    <col min="4622" max="4622" width="2" style="173" customWidth="1"/>
    <col min="4623" max="4877" width="9.140625" style="173"/>
    <col min="4878" max="4878" width="2" style="173" customWidth="1"/>
    <col min="4879" max="5133" width="9.140625" style="173"/>
    <col min="5134" max="5134" width="2" style="173" customWidth="1"/>
    <col min="5135" max="5389" width="9.140625" style="173"/>
    <col min="5390" max="5390" width="2" style="173" customWidth="1"/>
    <col min="5391" max="5645" width="9.140625" style="173"/>
    <col min="5646" max="5646" width="2" style="173" customWidth="1"/>
    <col min="5647" max="5901" width="9.140625" style="173"/>
    <col min="5902" max="5902" width="2" style="173" customWidth="1"/>
    <col min="5903" max="6157" width="9.140625" style="173"/>
    <col min="6158" max="6158" width="2" style="173" customWidth="1"/>
    <col min="6159" max="6413" width="9.140625" style="173"/>
    <col min="6414" max="6414" width="2" style="173" customWidth="1"/>
    <col min="6415" max="6669" width="9.140625" style="173"/>
    <col min="6670" max="6670" width="2" style="173" customWidth="1"/>
    <col min="6671" max="6925" width="9.140625" style="173"/>
    <col min="6926" max="6926" width="2" style="173" customWidth="1"/>
    <col min="6927" max="7181" width="9.140625" style="173"/>
    <col min="7182" max="7182" width="2" style="173" customWidth="1"/>
    <col min="7183" max="7437" width="9.140625" style="173"/>
    <col min="7438" max="7438" width="2" style="173" customWidth="1"/>
    <col min="7439" max="7693" width="9.140625" style="173"/>
    <col min="7694" max="7694" width="2" style="173" customWidth="1"/>
    <col min="7695" max="7949" width="9.140625" style="173"/>
    <col min="7950" max="7950" width="2" style="173" customWidth="1"/>
    <col min="7951" max="8205" width="9.140625" style="173"/>
    <col min="8206" max="8206" width="2" style="173" customWidth="1"/>
    <col min="8207" max="8461" width="9.140625" style="173"/>
    <col min="8462" max="8462" width="2" style="173" customWidth="1"/>
    <col min="8463" max="8717" width="9.140625" style="173"/>
    <col min="8718" max="8718" width="2" style="173" customWidth="1"/>
    <col min="8719" max="8973" width="9.140625" style="173"/>
    <col min="8974" max="8974" width="2" style="173" customWidth="1"/>
    <col min="8975" max="9229" width="9.140625" style="173"/>
    <col min="9230" max="9230" width="2" style="173" customWidth="1"/>
    <col min="9231" max="9485" width="9.140625" style="173"/>
    <col min="9486" max="9486" width="2" style="173" customWidth="1"/>
    <col min="9487" max="9741" width="9.140625" style="173"/>
    <col min="9742" max="9742" width="2" style="173" customWidth="1"/>
    <col min="9743" max="9997" width="9.140625" style="173"/>
    <col min="9998" max="9998" width="2" style="173" customWidth="1"/>
    <col min="9999" max="10253" width="9.140625" style="173"/>
    <col min="10254" max="10254" width="2" style="173" customWidth="1"/>
    <col min="10255" max="10509" width="9.140625" style="173"/>
    <col min="10510" max="10510" width="2" style="173" customWidth="1"/>
    <col min="10511" max="10765" width="9.140625" style="173"/>
    <col min="10766" max="10766" width="2" style="173" customWidth="1"/>
    <col min="10767" max="11021" width="9.140625" style="173"/>
    <col min="11022" max="11022" width="2" style="173" customWidth="1"/>
    <col min="11023" max="11277" width="9.140625" style="173"/>
    <col min="11278" max="11278" width="2" style="173" customWidth="1"/>
    <col min="11279" max="11533" width="9.140625" style="173"/>
    <col min="11534" max="11534" width="2" style="173" customWidth="1"/>
    <col min="11535" max="11789" width="9.140625" style="173"/>
    <col min="11790" max="11790" width="2" style="173" customWidth="1"/>
    <col min="11791" max="12045" width="9.140625" style="173"/>
    <col min="12046" max="12046" width="2" style="173" customWidth="1"/>
    <col min="12047" max="12301" width="9.140625" style="173"/>
    <col min="12302" max="12302" width="2" style="173" customWidth="1"/>
    <col min="12303" max="12557" width="9.140625" style="173"/>
    <col min="12558" max="12558" width="2" style="173" customWidth="1"/>
    <col min="12559" max="12813" width="9.140625" style="173"/>
    <col min="12814" max="12814" width="2" style="173" customWidth="1"/>
    <col min="12815" max="13069" width="9.140625" style="173"/>
    <col min="13070" max="13070" width="2" style="173" customWidth="1"/>
    <col min="13071" max="13325" width="9.140625" style="173"/>
    <col min="13326" max="13326" width="2" style="173" customWidth="1"/>
    <col min="13327" max="13581" width="9.140625" style="173"/>
    <col min="13582" max="13582" width="2" style="173" customWidth="1"/>
    <col min="13583" max="13837" width="9.140625" style="173"/>
    <col min="13838" max="13838" width="2" style="173" customWidth="1"/>
    <col min="13839" max="14093" width="9.140625" style="173"/>
    <col min="14094" max="14094" width="2" style="173" customWidth="1"/>
    <col min="14095" max="14349" width="9.140625" style="173"/>
    <col min="14350" max="14350" width="2" style="173" customWidth="1"/>
    <col min="14351" max="14605" width="9.140625" style="173"/>
    <col min="14606" max="14606" width="2" style="173" customWidth="1"/>
    <col min="14607" max="14861" width="9.140625" style="173"/>
    <col min="14862" max="14862" width="2" style="173" customWidth="1"/>
    <col min="14863" max="15117" width="9.140625" style="173"/>
    <col min="15118" max="15118" width="2" style="173" customWidth="1"/>
    <col min="15119" max="15373" width="9.140625" style="173"/>
    <col min="15374" max="15374" width="2" style="173" customWidth="1"/>
    <col min="15375" max="15629" width="9.140625" style="173"/>
    <col min="15630" max="15630" width="2" style="173" customWidth="1"/>
    <col min="15631" max="15885" width="9.140625" style="173"/>
    <col min="15886" max="15886" width="2" style="173" customWidth="1"/>
    <col min="15887" max="16141" width="9.140625" style="173"/>
    <col min="16142" max="16142" width="2" style="173" customWidth="1"/>
    <col min="16143" max="16384" width="9.140625" style="173"/>
  </cols>
  <sheetData>
    <row r="1" spans="1:17" ht="20.25" x14ac:dyDescent="0.3">
      <c r="A1" s="172" t="s">
        <v>124</v>
      </c>
      <c r="N1" s="174" t="s">
        <v>10</v>
      </c>
      <c r="Q1" s="175"/>
    </row>
    <row r="2" spans="1:17" x14ac:dyDescent="0.2">
      <c r="N2" s="174" t="s">
        <v>10</v>
      </c>
      <c r="Q2" s="175"/>
    </row>
    <row r="3" spans="1:17" x14ac:dyDescent="0.2">
      <c r="N3" s="174" t="s">
        <v>10</v>
      </c>
      <c r="Q3" s="175"/>
    </row>
    <row r="4" spans="1:17" x14ac:dyDescent="0.2">
      <c r="N4" s="174" t="s">
        <v>10</v>
      </c>
      <c r="Q4" s="175"/>
    </row>
    <row r="5" spans="1:17" ht="15.75" x14ac:dyDescent="0.25">
      <c r="B5" s="176"/>
      <c r="N5" s="174" t="s">
        <v>10</v>
      </c>
      <c r="Q5" s="175"/>
    </row>
    <row r="6" spans="1:17" x14ac:dyDescent="0.2">
      <c r="N6" s="174" t="s">
        <v>10</v>
      </c>
      <c r="Q6" s="175"/>
    </row>
    <row r="7" spans="1:17" x14ac:dyDescent="0.2">
      <c r="N7" s="174" t="s">
        <v>10</v>
      </c>
      <c r="Q7" s="175"/>
    </row>
    <row r="8" spans="1:17" x14ac:dyDescent="0.2">
      <c r="N8" s="174" t="s">
        <v>10</v>
      </c>
      <c r="Q8" s="175"/>
    </row>
    <row r="9" spans="1:17" x14ac:dyDescent="0.2">
      <c r="N9" s="174" t="s">
        <v>10</v>
      </c>
      <c r="Q9" s="175"/>
    </row>
    <row r="10" spans="1:17" x14ac:dyDescent="0.2">
      <c r="N10" s="174" t="s">
        <v>10</v>
      </c>
      <c r="Q10" s="175"/>
    </row>
    <row r="11" spans="1:17" x14ac:dyDescent="0.2">
      <c r="N11" s="174" t="s">
        <v>10</v>
      </c>
      <c r="Q11" s="175"/>
    </row>
    <row r="12" spans="1:17" x14ac:dyDescent="0.2">
      <c r="Q12" s="175"/>
    </row>
    <row r="13" spans="1:17" x14ac:dyDescent="0.2">
      <c r="N13" s="174" t="s">
        <v>10</v>
      </c>
      <c r="Q13" s="175"/>
    </row>
    <row r="14" spans="1:17" x14ac:dyDescent="0.2">
      <c r="N14" s="174" t="s">
        <v>10</v>
      </c>
      <c r="Q14" s="175"/>
    </row>
    <row r="15" spans="1:17" x14ac:dyDescent="0.2">
      <c r="N15" s="174" t="s">
        <v>10</v>
      </c>
      <c r="Q15" s="175"/>
    </row>
    <row r="16" spans="1:17" x14ac:dyDescent="0.2">
      <c r="N16" s="174" t="s">
        <v>10</v>
      </c>
      <c r="Q16" s="175"/>
    </row>
    <row r="17" spans="1:17" x14ac:dyDescent="0.2">
      <c r="N17" s="174" t="s">
        <v>10</v>
      </c>
      <c r="Q17" s="175"/>
    </row>
    <row r="18" spans="1:17" x14ac:dyDescent="0.2">
      <c r="N18" s="174" t="s">
        <v>10</v>
      </c>
      <c r="Q18" s="175"/>
    </row>
    <row r="19" spans="1:17" x14ac:dyDescent="0.2">
      <c r="N19" s="174" t="s">
        <v>10</v>
      </c>
      <c r="Q19" s="175"/>
    </row>
    <row r="20" spans="1:17" x14ac:dyDescent="0.2">
      <c r="N20" s="174" t="s">
        <v>10</v>
      </c>
      <c r="Q20" s="175"/>
    </row>
    <row r="21" spans="1:17" x14ac:dyDescent="0.2">
      <c r="N21" s="174" t="s">
        <v>10</v>
      </c>
      <c r="Q21" s="175"/>
    </row>
    <row r="22" spans="1:17" x14ac:dyDescent="0.2">
      <c r="N22" s="174" t="s">
        <v>10</v>
      </c>
      <c r="Q22" s="175"/>
    </row>
    <row r="23" spans="1:17" x14ac:dyDescent="0.2">
      <c r="N23" s="174" t="s">
        <v>10</v>
      </c>
      <c r="Q23" s="175"/>
    </row>
    <row r="24" spans="1:17" x14ac:dyDescent="0.2">
      <c r="N24" s="174" t="s">
        <v>10</v>
      </c>
      <c r="Q24" s="175"/>
    </row>
    <row r="25" spans="1:17" x14ac:dyDescent="0.2">
      <c r="N25" s="174" t="s">
        <v>10</v>
      </c>
      <c r="Q25" s="175"/>
    </row>
    <row r="26" spans="1:17" x14ac:dyDescent="0.2">
      <c r="N26" s="174" t="s">
        <v>10</v>
      </c>
      <c r="Q26" s="175"/>
    </row>
    <row r="27" spans="1:17" x14ac:dyDescent="0.2">
      <c r="N27" s="174" t="s">
        <v>10</v>
      </c>
      <c r="Q27" s="175"/>
    </row>
    <row r="28" spans="1:17" x14ac:dyDescent="0.2">
      <c r="A28" s="177"/>
      <c r="B28" s="177"/>
      <c r="C28" s="177"/>
      <c r="D28" s="177"/>
      <c r="E28" s="177"/>
      <c r="F28" s="177"/>
      <c r="G28" s="177"/>
      <c r="H28" s="177"/>
      <c r="I28" s="177"/>
      <c r="J28" s="177"/>
      <c r="K28" s="177"/>
      <c r="L28" s="177"/>
      <c r="M28" s="177"/>
      <c r="N28" s="174" t="s">
        <v>10</v>
      </c>
      <c r="Q28" s="175"/>
    </row>
    <row r="29" spans="1:17" x14ac:dyDescent="0.2">
      <c r="A29" s="256"/>
      <c r="B29" s="257"/>
      <c r="C29" s="257"/>
      <c r="D29" s="257"/>
      <c r="E29" s="257"/>
      <c r="F29" s="257"/>
      <c r="G29" s="257"/>
      <c r="H29" s="257"/>
      <c r="I29" s="257"/>
      <c r="J29" s="257"/>
      <c r="K29" s="257"/>
      <c r="L29" s="257"/>
      <c r="M29" s="257"/>
      <c r="N29" s="174" t="s">
        <v>11</v>
      </c>
      <c r="Q29" s="175"/>
    </row>
    <row r="30" spans="1:17" x14ac:dyDescent="0.2">
      <c r="A30" s="177"/>
      <c r="B30" s="177"/>
      <c r="C30" s="177"/>
      <c r="D30" s="177"/>
      <c r="E30" s="177"/>
      <c r="F30" s="177"/>
      <c r="G30" s="177"/>
      <c r="H30" s="177"/>
      <c r="I30" s="177"/>
      <c r="J30" s="177"/>
      <c r="K30" s="177"/>
      <c r="L30" s="177"/>
      <c r="M30" s="177"/>
      <c r="Q30" s="175"/>
    </row>
    <row r="31" spans="1:17" ht="21" customHeight="1" x14ac:dyDescent="0.2">
      <c r="A31" s="258"/>
      <c r="B31" s="258"/>
      <c r="C31" s="258"/>
      <c r="D31" s="258"/>
      <c r="E31" s="258"/>
      <c r="F31" s="258"/>
      <c r="G31" s="258"/>
      <c r="H31" s="258"/>
      <c r="I31" s="258"/>
      <c r="J31" s="258"/>
      <c r="K31" s="178"/>
      <c r="L31" s="177"/>
      <c r="M31" s="177"/>
      <c r="Q31" s="175"/>
    </row>
    <row r="32" spans="1:17" ht="15.75" customHeight="1" x14ac:dyDescent="0.2">
      <c r="A32" s="259"/>
      <c r="B32" s="259"/>
      <c r="C32" s="259"/>
      <c r="D32" s="259"/>
      <c r="E32" s="259"/>
      <c r="F32" s="259"/>
      <c r="G32" s="259"/>
      <c r="H32" s="259"/>
      <c r="I32" s="259"/>
      <c r="J32" s="259"/>
      <c r="K32" s="179"/>
      <c r="L32" s="177"/>
      <c r="M32" s="177"/>
      <c r="Q32" s="175"/>
    </row>
    <row r="33" spans="1:17" x14ac:dyDescent="0.2">
      <c r="A33" s="177"/>
      <c r="B33" s="177"/>
      <c r="C33" s="177"/>
      <c r="D33" s="177"/>
      <c r="E33" s="177"/>
      <c r="F33" s="177"/>
      <c r="G33" s="177"/>
      <c r="H33" s="177"/>
      <c r="I33" s="177"/>
      <c r="J33" s="177"/>
      <c r="K33" s="177"/>
      <c r="L33" s="177"/>
      <c r="M33" s="177"/>
      <c r="Q33" s="175"/>
    </row>
    <row r="34" spans="1:17" x14ac:dyDescent="0.2">
      <c r="A34" s="177"/>
      <c r="B34" s="177"/>
      <c r="C34" s="177"/>
      <c r="D34" s="177"/>
      <c r="E34" s="177"/>
      <c r="F34" s="177"/>
      <c r="G34" s="177"/>
      <c r="H34" s="177"/>
      <c r="I34" s="177"/>
      <c r="J34" s="177"/>
      <c r="K34" s="177"/>
      <c r="L34" s="177"/>
      <c r="M34" s="177"/>
      <c r="Q34" s="175"/>
    </row>
    <row r="35" spans="1:17" x14ac:dyDescent="0.2">
      <c r="A35" s="177"/>
      <c r="B35" s="177"/>
      <c r="C35" s="177"/>
      <c r="D35" s="177"/>
      <c r="E35" s="177"/>
      <c r="F35" s="177"/>
      <c r="G35" s="177"/>
      <c r="H35" s="177"/>
      <c r="I35" s="177"/>
      <c r="J35" s="177"/>
      <c r="K35" s="177"/>
      <c r="L35" s="177"/>
      <c r="M35" s="177"/>
      <c r="Q35" s="175"/>
    </row>
    <row r="36" spans="1:17" x14ac:dyDescent="0.2">
      <c r="A36" s="177"/>
      <c r="B36" s="177"/>
      <c r="C36" s="177"/>
      <c r="D36" s="177"/>
      <c r="E36" s="177"/>
      <c r="F36" s="177"/>
      <c r="G36" s="177"/>
      <c r="H36" s="177"/>
      <c r="I36" s="177"/>
      <c r="J36" s="177"/>
      <c r="K36" s="177"/>
      <c r="L36" s="177"/>
      <c r="M36" s="177"/>
      <c r="Q36" s="175"/>
    </row>
    <row r="37" spans="1:17" x14ac:dyDescent="0.2">
      <c r="A37" s="177"/>
      <c r="B37" s="177"/>
      <c r="C37" s="177"/>
      <c r="D37" s="177"/>
      <c r="E37" s="177"/>
      <c r="F37" s="177"/>
      <c r="G37" s="177"/>
      <c r="H37" s="177"/>
      <c r="I37" s="177"/>
      <c r="J37" s="177"/>
      <c r="K37" s="177"/>
      <c r="L37" s="177"/>
      <c r="M37" s="177"/>
      <c r="Q37" s="175"/>
    </row>
    <row r="38" spans="1:17" x14ac:dyDescent="0.2">
      <c r="A38" s="177"/>
      <c r="B38" s="177"/>
      <c r="C38" s="177"/>
      <c r="D38" s="177"/>
      <c r="E38" s="177"/>
      <c r="F38" s="177"/>
      <c r="G38" s="177"/>
      <c r="H38" s="177"/>
      <c r="I38" s="177"/>
      <c r="J38" s="177"/>
      <c r="K38" s="177"/>
      <c r="L38" s="177"/>
      <c r="M38" s="177"/>
      <c r="Q38" s="175"/>
    </row>
    <row r="39" spans="1:17" x14ac:dyDescent="0.2">
      <c r="A39" s="177"/>
      <c r="B39" s="177"/>
      <c r="C39" s="177"/>
      <c r="D39" s="177"/>
      <c r="E39" s="177"/>
      <c r="F39" s="177"/>
      <c r="G39" s="177"/>
      <c r="H39" s="177"/>
      <c r="I39" s="177"/>
      <c r="J39" s="177"/>
      <c r="K39" s="177"/>
      <c r="L39" s="177"/>
      <c r="M39" s="177"/>
      <c r="Q39" s="175"/>
    </row>
    <row r="40" spans="1:17" x14ac:dyDescent="0.2">
      <c r="A40" s="177"/>
      <c r="B40" s="177"/>
      <c r="C40" s="177"/>
      <c r="D40" s="177"/>
      <c r="E40" s="177"/>
      <c r="F40" s="177"/>
      <c r="G40" s="177"/>
      <c r="H40" s="177"/>
      <c r="I40" s="177"/>
      <c r="J40" s="177"/>
      <c r="K40" s="177"/>
      <c r="L40" s="177"/>
      <c r="M40" s="177"/>
      <c r="Q40" s="175"/>
    </row>
    <row r="41" spans="1:17" x14ac:dyDescent="0.2">
      <c r="A41" s="177"/>
      <c r="B41" s="177"/>
      <c r="C41" s="177"/>
      <c r="D41" s="177"/>
      <c r="E41" s="177"/>
      <c r="F41" s="177"/>
      <c r="G41" s="177"/>
      <c r="H41" s="177"/>
      <c r="I41" s="177"/>
      <c r="J41" s="177"/>
      <c r="K41" s="177"/>
      <c r="L41" s="177"/>
      <c r="M41" s="177"/>
      <c r="Q41" s="175"/>
    </row>
    <row r="42" spans="1:17" x14ac:dyDescent="0.2">
      <c r="A42" s="177"/>
      <c r="B42" s="177"/>
      <c r="C42" s="177"/>
      <c r="D42" s="177"/>
      <c r="E42" s="177"/>
      <c r="F42" s="177"/>
      <c r="G42" s="177"/>
      <c r="H42" s="177"/>
      <c r="I42" s="177"/>
      <c r="J42" s="177"/>
      <c r="K42" s="177"/>
      <c r="L42" s="177"/>
      <c r="M42" s="177"/>
      <c r="Q42" s="175"/>
    </row>
    <row r="43" spans="1:17" x14ac:dyDescent="0.2">
      <c r="A43" s="177"/>
      <c r="B43" s="177"/>
      <c r="C43" s="177"/>
      <c r="D43" s="177"/>
      <c r="E43" s="177"/>
      <c r="F43" s="177"/>
      <c r="G43" s="177"/>
      <c r="H43" s="177"/>
      <c r="I43" s="177"/>
      <c r="J43" s="177"/>
      <c r="K43" s="177"/>
      <c r="L43" s="177"/>
      <c r="M43" s="177"/>
      <c r="Q43" s="175"/>
    </row>
    <row r="44" spans="1:17" x14ac:dyDescent="0.2">
      <c r="A44" s="177"/>
      <c r="B44" s="177"/>
      <c r="C44" s="177"/>
      <c r="D44" s="177"/>
      <c r="E44" s="177"/>
      <c r="F44" s="177"/>
      <c r="G44" s="177"/>
      <c r="H44" s="177"/>
      <c r="I44" s="177"/>
      <c r="J44" s="177"/>
      <c r="K44" s="177"/>
      <c r="L44" s="177"/>
      <c r="M44" s="177"/>
      <c r="Q44" s="175"/>
    </row>
    <row r="45" spans="1:17" x14ac:dyDescent="0.2">
      <c r="A45" s="177"/>
      <c r="B45" s="177"/>
      <c r="C45" s="177"/>
      <c r="D45" s="177"/>
      <c r="E45" s="177"/>
      <c r="F45" s="177"/>
      <c r="G45" s="177"/>
      <c r="H45" s="177"/>
      <c r="I45" s="177"/>
      <c r="J45" s="177"/>
      <c r="K45" s="177"/>
      <c r="L45" s="177"/>
      <c r="M45" s="177"/>
      <c r="Q45" s="175"/>
    </row>
    <row r="46" spans="1:17" x14ac:dyDescent="0.2">
      <c r="Q46" s="175"/>
    </row>
    <row r="47" spans="1:17" x14ac:dyDescent="0.2">
      <c r="Q47" s="175"/>
    </row>
    <row r="200" spans="1:1" s="173" customFormat="1" x14ac:dyDescent="0.2">
      <c r="A200" s="173" t="s">
        <v>123</v>
      </c>
    </row>
    <row r="256" spans="1:1" s="173" customFormat="1" ht="15.75" x14ac:dyDescent="0.25">
      <c r="A256" s="180" t="s">
        <v>122</v>
      </c>
    </row>
  </sheetData>
  <mergeCells count="3">
    <mergeCell ref="A29:M29"/>
    <mergeCell ref="A31:J31"/>
    <mergeCell ref="A32:J32"/>
  </mergeCells>
  <printOptions horizontalCentered="1"/>
  <pageMargins left="0.75" right="0.75" top="1" bottom="1" header="0.5" footer="0.5"/>
  <pageSetup scale="70"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view="pageBreakPreview" zoomScale="85" zoomScaleNormal="100" zoomScaleSheetLayoutView="85" workbookViewId="0">
      <selection activeCell="G41" sqref="G41"/>
    </sheetView>
  </sheetViews>
  <sheetFormatPr defaultColWidth="9.140625" defaultRowHeight="14.25" x14ac:dyDescent="0.2"/>
  <cols>
    <col min="1" max="1" width="45.85546875" style="9" customWidth="1"/>
    <col min="2" max="9" width="13.7109375" style="9" customWidth="1"/>
    <col min="10" max="10" width="1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61" t="s">
        <v>41</v>
      </c>
      <c r="B1" s="261"/>
      <c r="C1" s="261"/>
      <c r="D1" s="261"/>
      <c r="E1" s="261"/>
      <c r="F1" s="261"/>
      <c r="G1" s="261"/>
      <c r="H1" s="261"/>
      <c r="I1" s="261"/>
      <c r="J1" s="261"/>
      <c r="K1" s="63"/>
      <c r="L1" s="6"/>
      <c r="M1" s="6"/>
      <c r="N1" s="6"/>
      <c r="O1" s="6"/>
      <c r="P1" s="6"/>
      <c r="Q1" s="6"/>
      <c r="R1" s="6"/>
    </row>
    <row r="2" spans="1:18" ht="15" x14ac:dyDescent="0.2">
      <c r="A2" s="262" t="s">
        <v>142</v>
      </c>
      <c r="B2" s="262"/>
      <c r="C2" s="262"/>
      <c r="D2" s="262"/>
      <c r="E2" s="262"/>
      <c r="F2" s="262"/>
      <c r="G2" s="262"/>
      <c r="H2" s="262"/>
      <c r="I2" s="262"/>
      <c r="J2" s="262"/>
      <c r="K2" s="63"/>
      <c r="L2" s="7"/>
      <c r="M2" s="7"/>
      <c r="N2" s="7"/>
      <c r="O2" s="7"/>
      <c r="P2" s="7"/>
      <c r="Q2" s="7"/>
      <c r="R2" s="7"/>
    </row>
    <row r="3" spans="1:18" x14ac:dyDescent="0.2">
      <c r="A3" s="274" t="s">
        <v>1</v>
      </c>
      <c r="B3" s="274"/>
      <c r="C3" s="274"/>
      <c r="D3" s="274"/>
      <c r="E3" s="274"/>
      <c r="F3" s="274"/>
      <c r="G3" s="274"/>
      <c r="H3" s="274"/>
      <c r="I3" s="274"/>
      <c r="J3" s="274"/>
      <c r="K3" s="63"/>
      <c r="L3" s="10"/>
      <c r="M3" s="10"/>
      <c r="N3" s="10"/>
      <c r="O3" s="10"/>
      <c r="P3" s="10"/>
      <c r="Q3" s="10"/>
      <c r="R3" s="10"/>
    </row>
    <row r="4" spans="1:18" x14ac:dyDescent="0.2">
      <c r="A4" s="268" t="s">
        <v>2</v>
      </c>
      <c r="B4" s="268"/>
      <c r="C4" s="268"/>
      <c r="D4" s="268"/>
      <c r="E4" s="268"/>
      <c r="F4" s="268"/>
      <c r="G4" s="268"/>
      <c r="H4" s="268"/>
      <c r="I4" s="268"/>
      <c r="J4" s="268"/>
      <c r="K4" s="63"/>
      <c r="L4" s="8"/>
      <c r="M4" s="8"/>
      <c r="N4" s="8"/>
      <c r="O4" s="8"/>
      <c r="P4" s="8"/>
      <c r="Q4" s="8"/>
      <c r="R4" s="8"/>
    </row>
    <row r="5" spans="1:18" x14ac:dyDescent="0.2">
      <c r="A5" s="268"/>
      <c r="B5" s="268"/>
      <c r="C5" s="268"/>
      <c r="D5" s="268"/>
      <c r="E5" s="268"/>
      <c r="F5" s="268"/>
      <c r="G5" s="268"/>
      <c r="H5" s="268"/>
      <c r="I5" s="268"/>
      <c r="J5" s="268"/>
      <c r="K5" s="63"/>
      <c r="L5" s="8"/>
      <c r="M5" s="8"/>
      <c r="N5" s="8"/>
      <c r="O5" s="8"/>
      <c r="P5" s="8"/>
      <c r="Q5" s="8"/>
      <c r="R5" s="8"/>
    </row>
    <row r="6" spans="1:18" ht="15" thickBot="1" x14ac:dyDescent="0.25">
      <c r="A6" s="268"/>
      <c r="B6" s="268"/>
      <c r="C6" s="268"/>
      <c r="D6" s="268"/>
      <c r="E6" s="268"/>
      <c r="F6" s="268"/>
      <c r="G6" s="268"/>
      <c r="H6" s="268"/>
      <c r="I6" s="268"/>
      <c r="J6" s="268"/>
      <c r="K6" s="63"/>
      <c r="L6" s="8"/>
      <c r="M6" s="8"/>
      <c r="N6" s="8"/>
      <c r="O6" s="8"/>
      <c r="P6" s="8"/>
      <c r="Q6" s="8"/>
      <c r="R6" s="8"/>
    </row>
    <row r="7" spans="1:18" s="24" customFormat="1" ht="44.25" customHeight="1" x14ac:dyDescent="0.2">
      <c r="A7" s="285" t="s">
        <v>43</v>
      </c>
      <c r="B7" s="323" t="s">
        <v>139</v>
      </c>
      <c r="C7" s="324"/>
      <c r="D7" s="325" t="s">
        <v>178</v>
      </c>
      <c r="E7" s="326"/>
      <c r="F7" s="275" t="s">
        <v>133</v>
      </c>
      <c r="G7" s="276"/>
      <c r="H7" s="276"/>
      <c r="I7" s="276"/>
      <c r="J7" s="327"/>
      <c r="K7" s="63"/>
    </row>
    <row r="8" spans="1:18" s="24" customFormat="1" ht="28.5" x14ac:dyDescent="0.2">
      <c r="A8" s="286"/>
      <c r="B8" s="64" t="s">
        <v>3</v>
      </c>
      <c r="C8" s="64" t="s">
        <v>39</v>
      </c>
      <c r="D8" s="64" t="s">
        <v>3</v>
      </c>
      <c r="E8" s="64" t="s">
        <v>39</v>
      </c>
      <c r="F8" s="64" t="s">
        <v>42</v>
      </c>
      <c r="G8" s="64" t="s">
        <v>18</v>
      </c>
      <c r="H8" s="121" t="s">
        <v>20</v>
      </c>
      <c r="I8" s="64" t="s">
        <v>49</v>
      </c>
      <c r="J8" s="65" t="s">
        <v>50</v>
      </c>
      <c r="K8" s="63"/>
    </row>
    <row r="9" spans="1:18" x14ac:dyDescent="0.2">
      <c r="A9" s="66" t="s">
        <v>48</v>
      </c>
      <c r="B9" s="122">
        <v>7</v>
      </c>
      <c r="C9" s="122">
        <v>0</v>
      </c>
      <c r="D9" s="122">
        <v>7</v>
      </c>
      <c r="E9" s="122">
        <v>0</v>
      </c>
      <c r="F9" s="122">
        <v>0</v>
      </c>
      <c r="G9" s="122">
        <v>0</v>
      </c>
      <c r="H9" s="122">
        <v>0</v>
      </c>
      <c r="I9" s="122">
        <f t="shared" ref="I9:I20" si="0">D9+F9+G9+H9</f>
        <v>7</v>
      </c>
      <c r="J9" s="123">
        <v>0</v>
      </c>
      <c r="K9" s="63"/>
    </row>
    <row r="10" spans="1:18" x14ac:dyDescent="0.2">
      <c r="A10" s="67" t="s">
        <v>168</v>
      </c>
      <c r="B10" s="132">
        <v>3</v>
      </c>
      <c r="C10" s="132">
        <v>0</v>
      </c>
      <c r="D10" s="132">
        <v>3</v>
      </c>
      <c r="E10" s="132">
        <v>0</v>
      </c>
      <c r="F10" s="132">
        <v>0</v>
      </c>
      <c r="G10" s="132">
        <v>1</v>
      </c>
      <c r="H10" s="132">
        <v>0</v>
      </c>
      <c r="I10" s="132">
        <f t="shared" si="0"/>
        <v>4</v>
      </c>
      <c r="J10" s="133">
        <v>0</v>
      </c>
      <c r="K10" s="63"/>
    </row>
    <row r="11" spans="1:18" x14ac:dyDescent="0.2">
      <c r="A11" s="67" t="s">
        <v>169</v>
      </c>
      <c r="B11" s="132">
        <v>16</v>
      </c>
      <c r="C11" s="132">
        <v>0</v>
      </c>
      <c r="D11" s="132">
        <v>16</v>
      </c>
      <c r="E11" s="132">
        <v>0</v>
      </c>
      <c r="F11" s="132">
        <v>0</v>
      </c>
      <c r="G11" s="132">
        <v>2</v>
      </c>
      <c r="H11" s="132">
        <v>0</v>
      </c>
      <c r="I11" s="132">
        <f t="shared" si="0"/>
        <v>18</v>
      </c>
      <c r="J11" s="133">
        <v>0</v>
      </c>
      <c r="K11" s="63"/>
    </row>
    <row r="12" spans="1:18" x14ac:dyDescent="0.2">
      <c r="A12" s="68" t="s">
        <v>175</v>
      </c>
      <c r="B12" s="29">
        <v>11</v>
      </c>
      <c r="C12" s="29">
        <v>0</v>
      </c>
      <c r="D12" s="29">
        <v>11</v>
      </c>
      <c r="E12" s="29">
        <v>0</v>
      </c>
      <c r="F12" s="29">
        <v>0</v>
      </c>
      <c r="G12" s="29">
        <v>2</v>
      </c>
      <c r="H12" s="29">
        <v>0</v>
      </c>
      <c r="I12" s="29">
        <f t="shared" si="0"/>
        <v>13</v>
      </c>
      <c r="J12" s="124">
        <v>0</v>
      </c>
      <c r="K12" s="63"/>
    </row>
    <row r="13" spans="1:18" x14ac:dyDescent="0.2">
      <c r="A13" s="68" t="s">
        <v>44</v>
      </c>
      <c r="B13" s="29">
        <v>151</v>
      </c>
      <c r="C13" s="29">
        <v>5</v>
      </c>
      <c r="D13" s="29">
        <v>151</v>
      </c>
      <c r="E13" s="29">
        <v>5</v>
      </c>
      <c r="F13" s="29">
        <v>0</v>
      </c>
      <c r="G13" s="29">
        <v>20</v>
      </c>
      <c r="H13" s="29">
        <v>0</v>
      </c>
      <c r="I13" s="29">
        <f t="shared" si="0"/>
        <v>171</v>
      </c>
      <c r="J13" s="124">
        <v>5</v>
      </c>
      <c r="K13" s="63"/>
    </row>
    <row r="14" spans="1:18" x14ac:dyDescent="0.2">
      <c r="A14" s="68" t="s">
        <v>45</v>
      </c>
      <c r="B14" s="29">
        <v>7</v>
      </c>
      <c r="C14" s="29">
        <v>0</v>
      </c>
      <c r="D14" s="29">
        <v>7</v>
      </c>
      <c r="E14" s="29">
        <v>0</v>
      </c>
      <c r="F14" s="29">
        <v>0</v>
      </c>
      <c r="G14" s="29">
        <v>1</v>
      </c>
      <c r="H14" s="29">
        <v>0</v>
      </c>
      <c r="I14" s="29">
        <f t="shared" si="0"/>
        <v>8</v>
      </c>
      <c r="J14" s="124">
        <v>0</v>
      </c>
      <c r="K14" s="63"/>
    </row>
    <row r="15" spans="1:18" x14ac:dyDescent="0.2">
      <c r="A15" s="68" t="s">
        <v>170</v>
      </c>
      <c r="B15" s="29">
        <v>10</v>
      </c>
      <c r="C15" s="29">
        <v>0</v>
      </c>
      <c r="D15" s="29">
        <v>10</v>
      </c>
      <c r="E15" s="29">
        <v>0</v>
      </c>
      <c r="F15" s="29">
        <v>0</v>
      </c>
      <c r="G15" s="29">
        <v>0</v>
      </c>
      <c r="H15" s="29">
        <v>0</v>
      </c>
      <c r="I15" s="29">
        <f t="shared" si="0"/>
        <v>10</v>
      </c>
      <c r="J15" s="124">
        <v>0</v>
      </c>
      <c r="K15" s="63"/>
    </row>
    <row r="16" spans="1:18" x14ac:dyDescent="0.2">
      <c r="A16" s="68" t="s">
        <v>171</v>
      </c>
      <c r="B16" s="29">
        <v>384</v>
      </c>
      <c r="C16" s="29">
        <v>24</v>
      </c>
      <c r="D16" s="29">
        <v>383</v>
      </c>
      <c r="E16" s="29">
        <v>24</v>
      </c>
      <c r="F16" s="29">
        <v>0</v>
      </c>
      <c r="G16" s="29">
        <v>36</v>
      </c>
      <c r="H16" s="29">
        <v>0</v>
      </c>
      <c r="I16" s="29">
        <f t="shared" si="0"/>
        <v>419</v>
      </c>
      <c r="J16" s="124">
        <v>24</v>
      </c>
      <c r="K16" s="63"/>
    </row>
    <row r="17" spans="1:11" x14ac:dyDescent="0.2">
      <c r="A17" s="68" t="s">
        <v>172</v>
      </c>
      <c r="B17" s="29">
        <v>102</v>
      </c>
      <c r="C17" s="29">
        <v>0</v>
      </c>
      <c r="D17" s="29">
        <v>102</v>
      </c>
      <c r="E17" s="29">
        <v>0</v>
      </c>
      <c r="F17" s="29">
        <v>0</v>
      </c>
      <c r="G17" s="29">
        <v>9</v>
      </c>
      <c r="H17" s="29">
        <v>0</v>
      </c>
      <c r="I17" s="29">
        <f t="shared" si="0"/>
        <v>111</v>
      </c>
      <c r="J17" s="124">
        <v>0</v>
      </c>
      <c r="K17" s="63"/>
    </row>
    <row r="18" spans="1:11" x14ac:dyDescent="0.2">
      <c r="A18" s="68" t="s">
        <v>46</v>
      </c>
      <c r="B18" s="29">
        <v>3</v>
      </c>
      <c r="C18" s="29">
        <v>0</v>
      </c>
      <c r="D18" s="29">
        <v>3</v>
      </c>
      <c r="E18" s="29">
        <v>0</v>
      </c>
      <c r="F18" s="29">
        <v>0</v>
      </c>
      <c r="G18" s="29">
        <v>0</v>
      </c>
      <c r="H18" s="29">
        <v>0</v>
      </c>
      <c r="I18" s="29">
        <f t="shared" si="0"/>
        <v>3</v>
      </c>
      <c r="J18" s="124">
        <v>0</v>
      </c>
      <c r="K18" s="63"/>
    </row>
    <row r="19" spans="1:11" x14ac:dyDescent="0.2">
      <c r="A19" s="68" t="s">
        <v>173</v>
      </c>
      <c r="B19" s="29">
        <v>3</v>
      </c>
      <c r="C19" s="29">
        <v>0</v>
      </c>
      <c r="D19" s="29">
        <v>3</v>
      </c>
      <c r="E19" s="29">
        <v>0</v>
      </c>
      <c r="F19" s="29">
        <v>0</v>
      </c>
      <c r="G19" s="29">
        <v>2</v>
      </c>
      <c r="H19" s="29">
        <v>0</v>
      </c>
      <c r="I19" s="29">
        <f t="shared" si="0"/>
        <v>5</v>
      </c>
      <c r="J19" s="124">
        <v>0</v>
      </c>
      <c r="K19" s="63"/>
    </row>
    <row r="20" spans="1:11" x14ac:dyDescent="0.2">
      <c r="A20" s="68" t="s">
        <v>47</v>
      </c>
      <c r="B20" s="29">
        <v>18</v>
      </c>
      <c r="C20" s="29">
        <v>0</v>
      </c>
      <c r="D20" s="29">
        <v>18</v>
      </c>
      <c r="E20" s="29">
        <v>0</v>
      </c>
      <c r="F20" s="29">
        <v>0</v>
      </c>
      <c r="G20" s="29">
        <v>0</v>
      </c>
      <c r="H20" s="29">
        <v>0</v>
      </c>
      <c r="I20" s="29">
        <f t="shared" si="0"/>
        <v>18</v>
      </c>
      <c r="J20" s="124">
        <v>0</v>
      </c>
      <c r="K20" s="63"/>
    </row>
    <row r="21" spans="1:11" ht="15" x14ac:dyDescent="0.25">
      <c r="A21" s="71" t="s">
        <v>12</v>
      </c>
      <c r="B21" s="125">
        <f t="shared" ref="B21:J21" si="1">SUM(B9:B20)</f>
        <v>715</v>
      </c>
      <c r="C21" s="125">
        <f t="shared" si="1"/>
        <v>29</v>
      </c>
      <c r="D21" s="125">
        <f t="shared" si="1"/>
        <v>714</v>
      </c>
      <c r="E21" s="125">
        <f t="shared" si="1"/>
        <v>29</v>
      </c>
      <c r="F21" s="125">
        <f t="shared" si="1"/>
        <v>0</v>
      </c>
      <c r="G21" s="125">
        <f t="shared" si="1"/>
        <v>73</v>
      </c>
      <c r="H21" s="125">
        <f t="shared" si="1"/>
        <v>0</v>
      </c>
      <c r="I21" s="125">
        <f t="shared" si="1"/>
        <v>787</v>
      </c>
      <c r="J21" s="126">
        <f t="shared" si="1"/>
        <v>29</v>
      </c>
      <c r="K21" s="63"/>
    </row>
    <row r="22" spans="1:11" x14ac:dyDescent="0.2">
      <c r="A22" s="69" t="s">
        <v>51</v>
      </c>
      <c r="B22" s="132">
        <v>715</v>
      </c>
      <c r="C22" s="132">
        <v>29</v>
      </c>
      <c r="D22" s="132">
        <v>714</v>
      </c>
      <c r="E22" s="132">
        <v>29</v>
      </c>
      <c r="F22" s="132">
        <v>0</v>
      </c>
      <c r="G22" s="132">
        <v>73</v>
      </c>
      <c r="H22" s="132">
        <f>SUM(H11:H21)</f>
        <v>0</v>
      </c>
      <c r="I22" s="132">
        <f>D22+F22+G22+H22</f>
        <v>787</v>
      </c>
      <c r="J22" s="133">
        <v>29</v>
      </c>
      <c r="K22" s="63"/>
    </row>
    <row r="23" spans="1:11" x14ac:dyDescent="0.2">
      <c r="A23" s="70" t="s">
        <v>52</v>
      </c>
      <c r="B23" s="29">
        <v>0</v>
      </c>
      <c r="C23" s="29">
        <v>0</v>
      </c>
      <c r="D23" s="29">
        <v>0</v>
      </c>
      <c r="E23" s="29">
        <v>0</v>
      </c>
      <c r="F23" s="29">
        <v>0</v>
      </c>
      <c r="G23" s="29">
        <v>0</v>
      </c>
      <c r="H23" s="29">
        <f>SUM(H12:H22)</f>
        <v>0</v>
      </c>
      <c r="I23" s="29">
        <f>D23+F23+G23+H23</f>
        <v>0</v>
      </c>
      <c r="J23" s="124">
        <v>0</v>
      </c>
      <c r="K23" s="63"/>
    </row>
    <row r="24" spans="1:11" x14ac:dyDescent="0.2">
      <c r="A24" s="70" t="s">
        <v>53</v>
      </c>
      <c r="B24" s="29">
        <v>0</v>
      </c>
      <c r="C24" s="29">
        <v>0</v>
      </c>
      <c r="D24" s="29">
        <v>0</v>
      </c>
      <c r="E24" s="29">
        <v>0</v>
      </c>
      <c r="F24" s="29">
        <v>0</v>
      </c>
      <c r="G24" s="29">
        <v>0</v>
      </c>
      <c r="H24" s="29">
        <f>SUM(H13:H23)</f>
        <v>0</v>
      </c>
      <c r="I24" s="29">
        <f>D24+F24+G24+H24</f>
        <v>0</v>
      </c>
      <c r="J24" s="124">
        <v>0</v>
      </c>
      <c r="K24" s="63"/>
    </row>
    <row r="25" spans="1:11" ht="15" x14ac:dyDescent="0.25">
      <c r="A25" s="71" t="s">
        <v>12</v>
      </c>
      <c r="B25" s="125">
        <f>SUM(B22:B24)</f>
        <v>715</v>
      </c>
      <c r="C25" s="125">
        <f t="shared" ref="C25:J25" si="2">SUM(C22:C24)</f>
        <v>29</v>
      </c>
      <c r="D25" s="125">
        <f t="shared" si="2"/>
        <v>714</v>
      </c>
      <c r="E25" s="125">
        <f t="shared" si="2"/>
        <v>29</v>
      </c>
      <c r="F25" s="125">
        <f t="shared" si="2"/>
        <v>0</v>
      </c>
      <c r="G25" s="125">
        <f t="shared" si="2"/>
        <v>73</v>
      </c>
      <c r="H25" s="125">
        <f t="shared" si="2"/>
        <v>0</v>
      </c>
      <c r="I25" s="125">
        <f t="shared" si="2"/>
        <v>787</v>
      </c>
      <c r="J25" s="126">
        <f t="shared" si="2"/>
        <v>29</v>
      </c>
      <c r="K25" s="63"/>
    </row>
    <row r="26" spans="1:11" x14ac:dyDescent="0.2">
      <c r="K26" s="63"/>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ignoredErrors>
    <ignoredError sqref="I21"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view="pageBreakPreview" topLeftCell="A4" zoomScale="85" zoomScaleNormal="100" zoomScaleSheetLayoutView="85" workbookViewId="0">
      <selection activeCell="G44" sqref="G44"/>
    </sheetView>
  </sheetViews>
  <sheetFormatPr defaultColWidth="9.140625" defaultRowHeight="14.25" x14ac:dyDescent="0.2"/>
  <cols>
    <col min="1" max="1" width="63.5703125" style="9" customWidth="1"/>
    <col min="2" max="2" width="8.7109375" style="9" customWidth="1"/>
    <col min="3" max="3" width="12.7109375" style="9" customWidth="1"/>
    <col min="4" max="4" width="8.7109375" style="9" customWidth="1"/>
    <col min="5" max="5" width="12.7109375" style="9" customWidth="1"/>
    <col min="6" max="6" width="8.7109375" style="9" customWidth="1"/>
    <col min="7" max="9" width="12.7109375" style="9" customWidth="1"/>
    <col min="10" max="10" width="14" style="4" bestFit="1" customWidth="1"/>
    <col min="11" max="11" width="4.5703125" style="9" customWidth="1"/>
    <col min="12" max="13" width="8.28515625" style="9" customWidth="1"/>
    <col min="14" max="14" width="12.7109375" style="9" customWidth="1"/>
    <col min="15" max="16" width="8.28515625" style="9" customWidth="1"/>
    <col min="17" max="17" width="12.7109375" style="9" customWidth="1"/>
    <col min="18" max="16384" width="9.140625" style="9"/>
  </cols>
  <sheetData>
    <row r="1" spans="1:17" ht="18" x14ac:dyDescent="0.25">
      <c r="A1" s="261" t="s">
        <v>85</v>
      </c>
      <c r="B1" s="261"/>
      <c r="C1" s="261"/>
      <c r="D1" s="261"/>
      <c r="E1" s="261"/>
      <c r="F1" s="261"/>
      <c r="G1" s="261"/>
      <c r="H1" s="261"/>
      <c r="I1" s="261"/>
      <c r="J1" s="63"/>
      <c r="K1" s="6"/>
      <c r="L1" s="6"/>
      <c r="M1" s="6"/>
      <c r="N1" s="6"/>
      <c r="O1" s="6"/>
      <c r="P1" s="6"/>
      <c r="Q1" s="6"/>
    </row>
    <row r="2" spans="1:17" ht="15" x14ac:dyDescent="0.2">
      <c r="A2" s="262" t="s">
        <v>142</v>
      </c>
      <c r="B2" s="262"/>
      <c r="C2" s="262"/>
      <c r="D2" s="262"/>
      <c r="E2" s="262"/>
      <c r="F2" s="262"/>
      <c r="G2" s="262"/>
      <c r="H2" s="262"/>
      <c r="I2" s="262"/>
      <c r="J2" s="63"/>
      <c r="K2" s="7"/>
      <c r="L2" s="7"/>
      <c r="M2" s="7"/>
      <c r="N2" s="7"/>
      <c r="O2" s="7"/>
      <c r="P2" s="7"/>
      <c r="Q2" s="7"/>
    </row>
    <row r="3" spans="1:17" x14ac:dyDescent="0.2">
      <c r="A3" s="274" t="s">
        <v>1</v>
      </c>
      <c r="B3" s="274"/>
      <c r="C3" s="274"/>
      <c r="D3" s="274"/>
      <c r="E3" s="274"/>
      <c r="F3" s="274"/>
      <c r="G3" s="274"/>
      <c r="H3" s="274"/>
      <c r="I3" s="274"/>
      <c r="J3" s="63"/>
      <c r="K3" s="10"/>
      <c r="L3" s="10"/>
      <c r="M3" s="10"/>
      <c r="N3" s="10"/>
      <c r="O3" s="10"/>
      <c r="P3" s="10"/>
      <c r="Q3" s="10"/>
    </row>
    <row r="4" spans="1:17" x14ac:dyDescent="0.2">
      <c r="A4" s="268" t="s">
        <v>2</v>
      </c>
      <c r="B4" s="268"/>
      <c r="C4" s="268"/>
      <c r="D4" s="268"/>
      <c r="E4" s="268"/>
      <c r="F4" s="268"/>
      <c r="G4" s="268"/>
      <c r="H4" s="268"/>
      <c r="I4" s="268"/>
      <c r="J4" s="63"/>
      <c r="K4" s="8"/>
      <c r="L4" s="8"/>
      <c r="M4" s="8"/>
      <c r="N4" s="8"/>
      <c r="O4" s="8"/>
      <c r="P4" s="8"/>
      <c r="Q4" s="8"/>
    </row>
    <row r="5" spans="1:17" x14ac:dyDescent="0.2">
      <c r="A5" s="268"/>
      <c r="B5" s="268"/>
      <c r="C5" s="268"/>
      <c r="D5" s="268"/>
      <c r="E5" s="268"/>
      <c r="F5" s="213"/>
      <c r="G5" s="213"/>
      <c r="H5" s="38"/>
      <c r="I5" s="38"/>
      <c r="J5" s="63"/>
      <c r="K5" s="8"/>
      <c r="L5" s="8"/>
      <c r="M5" s="8"/>
      <c r="N5" s="8"/>
      <c r="O5" s="8"/>
      <c r="P5" s="8"/>
      <c r="Q5" s="8"/>
    </row>
    <row r="6" spans="1:17" ht="15" customHeight="1" x14ac:dyDescent="0.2">
      <c r="A6" s="328" t="s">
        <v>86</v>
      </c>
      <c r="B6" s="337" t="s">
        <v>142</v>
      </c>
      <c r="C6" s="338"/>
      <c r="D6" s="338"/>
      <c r="E6" s="338"/>
      <c r="F6" s="338"/>
      <c r="G6" s="339"/>
      <c r="H6" s="331" t="s">
        <v>9</v>
      </c>
      <c r="I6" s="332"/>
      <c r="J6" s="63"/>
    </row>
    <row r="7" spans="1:17" ht="50.1" customHeight="1" x14ac:dyDescent="0.2">
      <c r="A7" s="329"/>
      <c r="B7" s="335" t="s">
        <v>144</v>
      </c>
      <c r="C7" s="336"/>
      <c r="D7" s="335" t="s">
        <v>145</v>
      </c>
      <c r="E7" s="336"/>
      <c r="F7" s="335" t="s">
        <v>191</v>
      </c>
      <c r="G7" s="336"/>
      <c r="H7" s="333"/>
      <c r="I7" s="334"/>
      <c r="J7" s="63"/>
    </row>
    <row r="8" spans="1:17" ht="28.5" x14ac:dyDescent="0.2">
      <c r="A8" s="330"/>
      <c r="B8" s="22" t="s">
        <v>3</v>
      </c>
      <c r="C8" s="22" t="s">
        <v>4</v>
      </c>
      <c r="D8" s="22" t="s">
        <v>3</v>
      </c>
      <c r="E8" s="22" t="s">
        <v>4</v>
      </c>
      <c r="F8" s="22" t="s">
        <v>3</v>
      </c>
      <c r="G8" s="22" t="s">
        <v>4</v>
      </c>
      <c r="H8" s="22" t="s">
        <v>3</v>
      </c>
      <c r="I8" s="22" t="s">
        <v>4</v>
      </c>
      <c r="J8" s="63"/>
    </row>
    <row r="9" spans="1:17" x14ac:dyDescent="0.2">
      <c r="A9" s="78" t="s">
        <v>87</v>
      </c>
      <c r="B9" s="140">
        <v>25</v>
      </c>
      <c r="C9" s="140">
        <v>2931</v>
      </c>
      <c r="D9" s="140">
        <v>9</v>
      </c>
      <c r="E9" s="140">
        <v>1078</v>
      </c>
      <c r="F9" s="140">
        <v>2</v>
      </c>
      <c r="G9" s="140">
        <v>239</v>
      </c>
      <c r="H9" s="140">
        <f>SUM(B9,D9,F9)</f>
        <v>36</v>
      </c>
      <c r="I9" s="140">
        <f>SUM(C9,E9,G9)</f>
        <v>4248</v>
      </c>
      <c r="J9" s="63"/>
    </row>
    <row r="10" spans="1:17" x14ac:dyDescent="0.2">
      <c r="A10" s="79" t="s">
        <v>88</v>
      </c>
      <c r="B10" s="142">
        <v>0</v>
      </c>
      <c r="C10" s="142">
        <v>0</v>
      </c>
      <c r="D10" s="142">
        <v>0</v>
      </c>
      <c r="E10" s="142">
        <v>0</v>
      </c>
      <c r="F10" s="142"/>
      <c r="G10" s="142"/>
      <c r="H10" s="142">
        <f t="shared" ref="H10:H18" si="0">SUM(B10,D10,F10)</f>
        <v>0</v>
      </c>
      <c r="I10" s="142">
        <f t="shared" ref="I10:I31" si="1">SUM(C10,E10,G10)</f>
        <v>0</v>
      </c>
      <c r="J10" s="63"/>
    </row>
    <row r="11" spans="1:17" x14ac:dyDescent="0.2">
      <c r="A11" s="79" t="s">
        <v>89</v>
      </c>
      <c r="B11" s="142">
        <v>17</v>
      </c>
      <c r="C11" s="142">
        <v>1491</v>
      </c>
      <c r="D11" s="142">
        <v>0</v>
      </c>
      <c r="E11" s="142">
        <v>0</v>
      </c>
      <c r="F11" s="142"/>
      <c r="G11" s="142"/>
      <c r="H11" s="142">
        <f t="shared" si="0"/>
        <v>17</v>
      </c>
      <c r="I11" s="142">
        <f t="shared" si="1"/>
        <v>1491</v>
      </c>
      <c r="J11" s="63"/>
    </row>
    <row r="12" spans="1:17" x14ac:dyDescent="0.2">
      <c r="A12" s="208" t="s">
        <v>184</v>
      </c>
      <c r="B12" s="142">
        <v>4</v>
      </c>
      <c r="C12" s="142">
        <v>264</v>
      </c>
      <c r="D12" s="142">
        <v>6</v>
      </c>
      <c r="E12" s="142">
        <v>396</v>
      </c>
      <c r="F12" s="142"/>
      <c r="G12" s="142"/>
      <c r="H12" s="142">
        <f t="shared" si="0"/>
        <v>10</v>
      </c>
      <c r="I12" s="142">
        <f t="shared" si="1"/>
        <v>660</v>
      </c>
      <c r="J12" s="63"/>
    </row>
    <row r="13" spans="1:17" x14ac:dyDescent="0.2">
      <c r="A13" s="79" t="s">
        <v>90</v>
      </c>
      <c r="B13" s="142">
        <v>3</v>
      </c>
      <c r="C13" s="142">
        <v>162</v>
      </c>
      <c r="D13" s="142">
        <v>5</v>
      </c>
      <c r="E13" s="142">
        <v>272</v>
      </c>
      <c r="F13" s="142">
        <v>1</v>
      </c>
      <c r="G13" s="142">
        <v>51</v>
      </c>
      <c r="H13" s="142">
        <f t="shared" si="0"/>
        <v>9</v>
      </c>
      <c r="I13" s="142">
        <f t="shared" si="1"/>
        <v>485</v>
      </c>
      <c r="J13" s="63"/>
    </row>
    <row r="14" spans="1:17" x14ac:dyDescent="0.2">
      <c r="A14" s="79" t="s">
        <v>91</v>
      </c>
      <c r="B14" s="142">
        <v>1</v>
      </c>
      <c r="C14" s="142">
        <v>42</v>
      </c>
      <c r="D14" s="142">
        <v>0</v>
      </c>
      <c r="E14" s="142">
        <v>0</v>
      </c>
      <c r="F14" s="142"/>
      <c r="G14" s="142"/>
      <c r="H14" s="142">
        <f t="shared" si="0"/>
        <v>1</v>
      </c>
      <c r="I14" s="142">
        <f t="shared" si="1"/>
        <v>42</v>
      </c>
      <c r="J14" s="63"/>
    </row>
    <row r="15" spans="1:17" x14ac:dyDescent="0.2">
      <c r="A15" s="78" t="s">
        <v>92</v>
      </c>
      <c r="B15" s="140">
        <f>SUM(B9:B14)</f>
        <v>50</v>
      </c>
      <c r="C15" s="140">
        <f t="shared" ref="C15:E15" si="2">SUM(C9:C14)</f>
        <v>4890</v>
      </c>
      <c r="D15" s="140">
        <f t="shared" si="2"/>
        <v>20</v>
      </c>
      <c r="E15" s="140">
        <f t="shared" si="2"/>
        <v>1746</v>
      </c>
      <c r="F15" s="140">
        <f>SUM(F9:F14)</f>
        <v>3</v>
      </c>
      <c r="G15" s="140">
        <f t="shared" ref="G15" si="3">SUM(G9:G14)</f>
        <v>290</v>
      </c>
      <c r="H15" s="140">
        <f t="shared" si="0"/>
        <v>73</v>
      </c>
      <c r="I15" s="140">
        <f t="shared" si="1"/>
        <v>6926</v>
      </c>
      <c r="J15" s="63"/>
    </row>
    <row r="16" spans="1:17" x14ac:dyDescent="0.2">
      <c r="A16" s="81" t="s">
        <v>93</v>
      </c>
      <c r="B16" s="142">
        <f>-B15*0.5</f>
        <v>-25</v>
      </c>
      <c r="C16" s="142">
        <f t="shared" ref="C16:E16" si="4">-C15*0.5</f>
        <v>-2445</v>
      </c>
      <c r="D16" s="142">
        <f t="shared" si="4"/>
        <v>-10</v>
      </c>
      <c r="E16" s="142">
        <f t="shared" si="4"/>
        <v>-873</v>
      </c>
      <c r="F16" s="142">
        <f>-F15*0.5</f>
        <v>-1.5</v>
      </c>
      <c r="G16" s="142">
        <f t="shared" ref="G16" si="5">-G15*0.5</f>
        <v>-145</v>
      </c>
      <c r="H16" s="142">
        <f t="shared" si="0"/>
        <v>-36.5</v>
      </c>
      <c r="I16" s="142">
        <f t="shared" si="1"/>
        <v>-3463</v>
      </c>
      <c r="J16" s="63"/>
    </row>
    <row r="17" spans="1:10" x14ac:dyDescent="0.2">
      <c r="A17" s="79" t="s">
        <v>113</v>
      </c>
      <c r="B17" s="142"/>
      <c r="C17" s="142">
        <v>0</v>
      </c>
      <c r="D17" s="142"/>
      <c r="E17" s="142">
        <v>0</v>
      </c>
      <c r="F17" s="142"/>
      <c r="G17" s="142">
        <v>1</v>
      </c>
      <c r="H17" s="142">
        <f t="shared" si="0"/>
        <v>0</v>
      </c>
      <c r="I17" s="142">
        <f t="shared" si="1"/>
        <v>1</v>
      </c>
      <c r="J17" s="63"/>
    </row>
    <row r="18" spans="1:10" x14ac:dyDescent="0.2">
      <c r="A18" s="80" t="s">
        <v>94</v>
      </c>
      <c r="B18" s="141">
        <f>SUM(B15:B17)</f>
        <v>25</v>
      </c>
      <c r="C18" s="141">
        <f t="shared" ref="C18:E18" si="6">SUM(C15:C17)</f>
        <v>2445</v>
      </c>
      <c r="D18" s="141">
        <f t="shared" si="6"/>
        <v>10</v>
      </c>
      <c r="E18" s="141">
        <f t="shared" si="6"/>
        <v>873</v>
      </c>
      <c r="F18" s="141">
        <f>SUM(F15:F17)</f>
        <v>1.5</v>
      </c>
      <c r="G18" s="141">
        <f t="shared" ref="G18" si="7">SUM(G15:G17)</f>
        <v>146</v>
      </c>
      <c r="H18" s="141">
        <f t="shared" si="0"/>
        <v>36.5</v>
      </c>
      <c r="I18" s="141">
        <f t="shared" si="1"/>
        <v>3464</v>
      </c>
      <c r="J18" s="63"/>
    </row>
    <row r="19" spans="1:10" x14ac:dyDescent="0.2">
      <c r="A19" s="208" t="s">
        <v>60</v>
      </c>
      <c r="B19" s="142"/>
      <c r="C19" s="142">
        <v>664</v>
      </c>
      <c r="D19" s="142"/>
      <c r="E19" s="142">
        <v>272</v>
      </c>
      <c r="F19" s="142"/>
      <c r="G19" s="142">
        <v>43</v>
      </c>
      <c r="H19" s="142"/>
      <c r="I19" s="142">
        <f t="shared" si="1"/>
        <v>979</v>
      </c>
      <c r="J19" s="63"/>
    </row>
    <row r="20" spans="1:10" x14ac:dyDescent="0.2">
      <c r="A20" s="79" t="s">
        <v>62</v>
      </c>
      <c r="B20" s="142"/>
      <c r="C20" s="142">
        <v>156</v>
      </c>
      <c r="D20" s="142"/>
      <c r="E20" s="142">
        <v>69</v>
      </c>
      <c r="F20" s="142"/>
      <c r="G20" s="142">
        <v>10</v>
      </c>
      <c r="H20" s="142"/>
      <c r="I20" s="142">
        <f t="shared" si="1"/>
        <v>235</v>
      </c>
      <c r="J20" s="63"/>
    </row>
    <row r="21" spans="1:10" x14ac:dyDescent="0.2">
      <c r="A21" s="109" t="s">
        <v>114</v>
      </c>
      <c r="B21" s="142"/>
      <c r="C21" s="142">
        <v>16</v>
      </c>
      <c r="D21" s="142"/>
      <c r="E21" s="142">
        <v>7</v>
      </c>
      <c r="F21" s="142"/>
      <c r="G21" s="142">
        <v>8</v>
      </c>
      <c r="H21" s="142"/>
      <c r="I21" s="142">
        <f t="shared" si="1"/>
        <v>31</v>
      </c>
      <c r="J21" s="63"/>
    </row>
    <row r="22" spans="1:10" x14ac:dyDescent="0.2">
      <c r="A22" s="79" t="s">
        <v>63</v>
      </c>
      <c r="B22" s="142"/>
      <c r="C22" s="142">
        <v>31</v>
      </c>
      <c r="D22" s="142"/>
      <c r="E22" s="142">
        <v>12</v>
      </c>
      <c r="F22" s="142"/>
      <c r="G22" s="142">
        <v>0</v>
      </c>
      <c r="H22" s="142"/>
      <c r="I22" s="142">
        <f t="shared" si="1"/>
        <v>43</v>
      </c>
      <c r="J22" s="63"/>
    </row>
    <row r="23" spans="1:10" x14ac:dyDescent="0.2">
      <c r="A23" s="79" t="s">
        <v>65</v>
      </c>
      <c r="B23" s="142"/>
      <c r="C23" s="142">
        <v>12</v>
      </c>
      <c r="D23" s="142"/>
      <c r="E23" s="142">
        <v>4</v>
      </c>
      <c r="F23" s="142"/>
      <c r="G23" s="142">
        <v>2</v>
      </c>
      <c r="H23" s="142"/>
      <c r="I23" s="142">
        <f t="shared" si="1"/>
        <v>18</v>
      </c>
      <c r="J23" s="63"/>
    </row>
    <row r="24" spans="1:10" x14ac:dyDescent="0.2">
      <c r="A24" s="79" t="s">
        <v>66</v>
      </c>
      <c r="B24" s="142"/>
      <c r="C24" s="142">
        <v>22</v>
      </c>
      <c r="D24" s="142"/>
      <c r="E24" s="142">
        <v>9</v>
      </c>
      <c r="F24" s="142"/>
      <c r="G24" s="142">
        <v>1</v>
      </c>
      <c r="H24" s="142"/>
      <c r="I24" s="142">
        <f t="shared" si="1"/>
        <v>32</v>
      </c>
      <c r="J24" s="63"/>
    </row>
    <row r="25" spans="1:10" x14ac:dyDescent="0.2">
      <c r="A25" s="79" t="s">
        <v>67</v>
      </c>
      <c r="B25" s="142"/>
      <c r="C25" s="142">
        <v>243</v>
      </c>
      <c r="D25" s="142"/>
      <c r="E25" s="142">
        <v>174</v>
      </c>
      <c r="F25" s="142"/>
      <c r="G25" s="142">
        <v>21</v>
      </c>
      <c r="H25" s="142"/>
      <c r="I25" s="142">
        <f t="shared" si="1"/>
        <v>438</v>
      </c>
      <c r="J25" s="63"/>
    </row>
    <row r="26" spans="1:10" x14ac:dyDescent="0.2">
      <c r="A26" s="79" t="s">
        <v>68</v>
      </c>
      <c r="B26" s="142"/>
      <c r="C26" s="142">
        <v>563</v>
      </c>
      <c r="D26" s="142"/>
      <c r="E26" s="142">
        <v>61</v>
      </c>
      <c r="F26" s="142"/>
      <c r="G26" s="142">
        <v>8</v>
      </c>
      <c r="H26" s="142"/>
      <c r="I26" s="142">
        <f t="shared" si="1"/>
        <v>632</v>
      </c>
      <c r="J26" s="63"/>
    </row>
    <row r="27" spans="1:10" x14ac:dyDescent="0.2">
      <c r="A27" s="79" t="s">
        <v>69</v>
      </c>
      <c r="B27" s="142"/>
      <c r="C27" s="142">
        <v>20</v>
      </c>
      <c r="D27" s="142"/>
      <c r="E27" s="142">
        <v>83</v>
      </c>
      <c r="F27" s="142"/>
      <c r="G27" s="142">
        <v>13</v>
      </c>
      <c r="H27" s="142"/>
      <c r="I27" s="142">
        <f t="shared" si="1"/>
        <v>116</v>
      </c>
      <c r="J27" s="63"/>
    </row>
    <row r="28" spans="1:10" x14ac:dyDescent="0.2">
      <c r="A28" s="79" t="s">
        <v>71</v>
      </c>
      <c r="B28" s="142"/>
      <c r="C28" s="142">
        <v>12</v>
      </c>
      <c r="D28" s="142"/>
      <c r="E28" s="142">
        <v>5</v>
      </c>
      <c r="F28" s="142"/>
      <c r="G28" s="142">
        <v>0</v>
      </c>
      <c r="H28" s="142"/>
      <c r="I28" s="142">
        <f t="shared" si="1"/>
        <v>17</v>
      </c>
      <c r="J28" s="63"/>
    </row>
    <row r="29" spans="1:10" x14ac:dyDescent="0.2">
      <c r="A29" s="79" t="s">
        <v>72</v>
      </c>
      <c r="B29" s="142"/>
      <c r="C29" s="142">
        <v>53</v>
      </c>
      <c r="D29" s="142"/>
      <c r="E29" s="142">
        <v>21</v>
      </c>
      <c r="F29" s="142"/>
      <c r="G29" s="142">
        <v>0</v>
      </c>
      <c r="H29" s="142"/>
      <c r="I29" s="142">
        <f t="shared" si="1"/>
        <v>74</v>
      </c>
      <c r="J29" s="63"/>
    </row>
    <row r="30" spans="1:10" x14ac:dyDescent="0.2">
      <c r="A30" s="79" t="s">
        <v>74</v>
      </c>
      <c r="B30" s="142"/>
      <c r="C30" s="142">
        <v>462</v>
      </c>
      <c r="D30" s="142"/>
      <c r="E30" s="142">
        <v>186</v>
      </c>
      <c r="F30" s="142"/>
      <c r="G30" s="142">
        <v>3</v>
      </c>
      <c r="H30" s="142"/>
      <c r="I30" s="142">
        <f t="shared" si="1"/>
        <v>651</v>
      </c>
      <c r="J30" s="63"/>
    </row>
    <row r="31" spans="1:10" x14ac:dyDescent="0.2">
      <c r="A31" s="82" t="s">
        <v>75</v>
      </c>
      <c r="B31" s="143"/>
      <c r="C31" s="143">
        <v>373</v>
      </c>
      <c r="D31" s="143"/>
      <c r="E31" s="143">
        <v>152</v>
      </c>
      <c r="F31" s="143"/>
      <c r="G31" s="143">
        <v>50</v>
      </c>
      <c r="H31" s="143"/>
      <c r="I31" s="143">
        <f t="shared" si="1"/>
        <v>575</v>
      </c>
      <c r="J31" s="63"/>
    </row>
    <row r="32" spans="1:10" ht="15" x14ac:dyDescent="0.25">
      <c r="A32" s="83" t="s">
        <v>112</v>
      </c>
      <c r="B32" s="125">
        <f>SUM(B18:B31)</f>
        <v>25</v>
      </c>
      <c r="C32" s="125">
        <f t="shared" ref="C32:I32" si="8">SUM(C18:C31)</f>
        <v>5072</v>
      </c>
      <c r="D32" s="125">
        <f t="shared" si="8"/>
        <v>10</v>
      </c>
      <c r="E32" s="125">
        <f t="shared" si="8"/>
        <v>1928</v>
      </c>
      <c r="F32" s="125">
        <f>SUM(F18:F31)</f>
        <v>1.5</v>
      </c>
      <c r="G32" s="125">
        <f t="shared" ref="G32" si="9">SUM(G18:G31)</f>
        <v>305</v>
      </c>
      <c r="H32" s="125">
        <f t="shared" si="8"/>
        <v>36.5</v>
      </c>
      <c r="I32" s="125">
        <f t="shared" si="8"/>
        <v>7305</v>
      </c>
      <c r="J32" s="63"/>
    </row>
    <row r="33" spans="10:10" x14ac:dyDescent="0.2">
      <c r="J33" s="63"/>
    </row>
  </sheetData>
  <mergeCells count="11">
    <mergeCell ref="A6:A8"/>
    <mergeCell ref="H6:I7"/>
    <mergeCell ref="B7:C7"/>
    <mergeCell ref="D7:E7"/>
    <mergeCell ref="F7:G7"/>
    <mergeCell ref="B6:G6"/>
    <mergeCell ref="A1:I1"/>
    <mergeCell ref="A2:I2"/>
    <mergeCell ref="A3:I3"/>
    <mergeCell ref="A4:I4"/>
    <mergeCell ref="A5:E5"/>
  </mergeCells>
  <printOptions horizontalCentered="1"/>
  <pageMargins left="0.7" right="0.7" top="0.52" bottom="0.39" header="0.3" footer="0.23"/>
  <pageSetup scale="80" orientation="landscape" r:id="rId1"/>
  <headerFooter>
    <oddHeader xml:space="preserve">&amp;L&amp;"Arial,Bold"&amp;12J. Financial Analysis of Program Changes
</oddHeader>
    <oddFooter>&amp;C&amp;"Arial,Regular"Exhibit J - Financial Analysis of Program Changes</oddFooter>
  </headerFooter>
  <rowBreaks count="1" manualBreakCount="1">
    <brk id="5"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tabSelected="1" view="pageBreakPreview" zoomScale="85" zoomScaleNormal="100" zoomScaleSheetLayoutView="85" workbookViewId="0">
      <pane xSplit="1" ySplit="7" topLeftCell="B8" activePane="bottomRight" state="frozen"/>
      <selection activeCell="U45" sqref="U45"/>
      <selection pane="topRight" activeCell="U45" sqref="U45"/>
      <selection pane="bottomLeft" activeCell="U45" sqref="U45"/>
      <selection pane="bottomRight" activeCell="N22" sqref="N22"/>
    </sheetView>
  </sheetViews>
  <sheetFormatPr defaultColWidth="9.140625"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4.5703125" style="9" customWidth="1"/>
    <col min="12" max="13" width="8.28515625" style="9" customWidth="1"/>
    <col min="14" max="14" width="12.7109375" style="9" customWidth="1"/>
    <col min="15" max="16" width="8.28515625" style="9" customWidth="1"/>
    <col min="17" max="17" width="12.7109375" style="9" customWidth="1"/>
    <col min="18" max="16384" width="9.140625" style="9"/>
  </cols>
  <sheetData>
    <row r="1" spans="1:17" ht="18" x14ac:dyDescent="0.25">
      <c r="A1" s="261" t="s">
        <v>54</v>
      </c>
      <c r="B1" s="261"/>
      <c r="C1" s="261"/>
      <c r="D1" s="261"/>
      <c r="E1" s="261"/>
      <c r="F1" s="261"/>
      <c r="G1" s="261"/>
      <c r="H1" s="261"/>
      <c r="I1" s="261"/>
      <c r="J1" s="63"/>
      <c r="K1" s="6"/>
      <c r="L1" s="6"/>
      <c r="M1" s="6"/>
      <c r="N1" s="6"/>
      <c r="O1" s="6"/>
      <c r="P1" s="6"/>
      <c r="Q1" s="6"/>
    </row>
    <row r="2" spans="1:17" ht="15" x14ac:dyDescent="0.2">
      <c r="A2" s="262" t="s">
        <v>142</v>
      </c>
      <c r="B2" s="262"/>
      <c r="C2" s="262"/>
      <c r="D2" s="262"/>
      <c r="E2" s="262"/>
      <c r="F2" s="262"/>
      <c r="G2" s="262"/>
      <c r="H2" s="262"/>
      <c r="I2" s="262"/>
      <c r="J2" s="63"/>
      <c r="K2" s="7"/>
      <c r="L2" s="7"/>
      <c r="M2" s="7"/>
      <c r="N2" s="7"/>
      <c r="O2" s="7"/>
      <c r="P2" s="7"/>
      <c r="Q2" s="7"/>
    </row>
    <row r="3" spans="1:17" x14ac:dyDescent="0.2">
      <c r="A3" s="271" t="s">
        <v>1</v>
      </c>
      <c r="B3" s="271"/>
      <c r="C3" s="271"/>
      <c r="D3" s="271"/>
      <c r="E3" s="271"/>
      <c r="F3" s="271"/>
      <c r="G3" s="271"/>
      <c r="H3" s="271"/>
      <c r="I3" s="271"/>
      <c r="J3" s="63"/>
      <c r="K3" s="10"/>
      <c r="L3" s="10"/>
      <c r="M3" s="10"/>
      <c r="N3" s="10"/>
      <c r="O3" s="10"/>
      <c r="P3" s="10"/>
      <c r="Q3" s="10"/>
    </row>
    <row r="4" spans="1:17" x14ac:dyDescent="0.2">
      <c r="A4" s="268" t="s">
        <v>2</v>
      </c>
      <c r="B4" s="268"/>
      <c r="C4" s="268"/>
      <c r="D4" s="268"/>
      <c r="E4" s="268"/>
      <c r="F4" s="268"/>
      <c r="G4" s="268"/>
      <c r="H4" s="268"/>
      <c r="I4" s="268"/>
      <c r="J4" s="63"/>
      <c r="K4" s="8"/>
      <c r="L4" s="8"/>
      <c r="M4" s="8"/>
      <c r="N4" s="8"/>
      <c r="O4" s="8"/>
      <c r="P4" s="8"/>
      <c r="Q4" s="8"/>
    </row>
    <row r="5" spans="1:17" ht="15" thickBot="1" x14ac:dyDescent="0.25">
      <c r="A5" s="268"/>
      <c r="B5" s="268"/>
      <c r="C5" s="268"/>
      <c r="D5" s="268"/>
      <c r="E5" s="268"/>
      <c r="F5" s="268"/>
      <c r="G5" s="268"/>
      <c r="H5" s="268"/>
      <c r="I5" s="268"/>
      <c r="J5" s="63"/>
      <c r="K5" s="8"/>
      <c r="L5" s="8"/>
      <c r="M5" s="8"/>
      <c r="N5" s="8"/>
      <c r="O5" s="8"/>
      <c r="P5" s="8"/>
      <c r="Q5" s="8"/>
    </row>
    <row r="6" spans="1:17" ht="45" customHeight="1" x14ac:dyDescent="0.2">
      <c r="A6" s="269" t="s">
        <v>55</v>
      </c>
      <c r="B6" s="272" t="s">
        <v>182</v>
      </c>
      <c r="C6" s="272"/>
      <c r="D6" s="340" t="s">
        <v>136</v>
      </c>
      <c r="E6" s="340"/>
      <c r="F6" s="272" t="s">
        <v>133</v>
      </c>
      <c r="G6" s="272"/>
      <c r="H6" s="272" t="s">
        <v>38</v>
      </c>
      <c r="I6" s="273"/>
      <c r="J6" s="63"/>
    </row>
    <row r="7" spans="1:17" ht="28.5" x14ac:dyDescent="0.2">
      <c r="A7" s="270"/>
      <c r="B7" s="64" t="s">
        <v>17</v>
      </c>
      <c r="C7" s="11" t="s">
        <v>4</v>
      </c>
      <c r="D7" s="11" t="s">
        <v>17</v>
      </c>
      <c r="E7" s="11" t="s">
        <v>4</v>
      </c>
      <c r="F7" s="11" t="s">
        <v>17</v>
      </c>
      <c r="G7" s="11" t="s">
        <v>4</v>
      </c>
      <c r="H7" s="11" t="s">
        <v>17</v>
      </c>
      <c r="I7" s="12" t="s">
        <v>4</v>
      </c>
      <c r="J7" s="63"/>
    </row>
    <row r="8" spans="1:17" x14ac:dyDescent="0.2">
      <c r="A8" s="72" t="s">
        <v>56</v>
      </c>
      <c r="B8" s="202">
        <v>553</v>
      </c>
      <c r="C8" s="202">
        <v>65294</v>
      </c>
      <c r="D8" s="202">
        <v>552</v>
      </c>
      <c r="E8" s="202">
        <v>69125</v>
      </c>
      <c r="F8" s="202">
        <v>589</v>
      </c>
      <c r="G8" s="202">
        <v>73411</v>
      </c>
      <c r="H8" s="122">
        <f>F8-D8</f>
        <v>37</v>
      </c>
      <c r="I8" s="123">
        <f>+G8-E8</f>
        <v>4286</v>
      </c>
      <c r="J8" s="63"/>
    </row>
    <row r="9" spans="1:17" x14ac:dyDescent="0.2">
      <c r="A9" s="73" t="s">
        <v>57</v>
      </c>
      <c r="B9" s="195">
        <v>54</v>
      </c>
      <c r="C9" s="195">
        <v>5047</v>
      </c>
      <c r="D9" s="195">
        <v>54</v>
      </c>
      <c r="E9" s="195">
        <v>4900</v>
      </c>
      <c r="F9" s="195">
        <v>54</v>
      </c>
      <c r="G9" s="195">
        <v>4900</v>
      </c>
      <c r="H9" s="29">
        <f t="shared" ref="H9:H12" si="0">F9-D9</f>
        <v>0</v>
      </c>
      <c r="I9" s="124">
        <f t="shared" ref="I9:I12" si="1">+G9-E9</f>
        <v>0</v>
      </c>
      <c r="J9" s="63"/>
    </row>
    <row r="10" spans="1:17" x14ac:dyDescent="0.2">
      <c r="A10" s="107" t="s">
        <v>113</v>
      </c>
      <c r="B10" s="195"/>
      <c r="C10" s="195">
        <v>138</v>
      </c>
      <c r="D10" s="195"/>
      <c r="E10" s="195">
        <v>650</v>
      </c>
      <c r="F10" s="195"/>
      <c r="G10" s="195">
        <v>703</v>
      </c>
      <c r="H10" s="29"/>
      <c r="I10" s="124">
        <f t="shared" si="1"/>
        <v>53</v>
      </c>
      <c r="J10" s="63"/>
    </row>
    <row r="11" spans="1:17" x14ac:dyDescent="0.2">
      <c r="A11" s="74" t="s">
        <v>16</v>
      </c>
      <c r="B11" s="195">
        <v>4</v>
      </c>
      <c r="C11" s="195">
        <v>20</v>
      </c>
      <c r="D11" s="195">
        <v>4</v>
      </c>
      <c r="E11" s="195">
        <v>50</v>
      </c>
      <c r="F11" s="195">
        <v>4</v>
      </c>
      <c r="G11" s="195">
        <v>60</v>
      </c>
      <c r="H11" s="144">
        <f t="shared" si="0"/>
        <v>0</v>
      </c>
      <c r="I11" s="145">
        <f t="shared" si="1"/>
        <v>10</v>
      </c>
      <c r="J11" s="63"/>
    </row>
    <row r="12" spans="1:17" x14ac:dyDescent="0.2">
      <c r="A12" s="73" t="s">
        <v>58</v>
      </c>
      <c r="B12" s="204">
        <v>0</v>
      </c>
      <c r="C12" s="204">
        <v>0</v>
      </c>
      <c r="D12" s="204">
        <v>0</v>
      </c>
      <c r="E12" s="204">
        <v>224</v>
      </c>
      <c r="F12" s="204">
        <v>0</v>
      </c>
      <c r="G12" s="204">
        <v>224</v>
      </c>
      <c r="H12" s="138">
        <f t="shared" si="0"/>
        <v>0</v>
      </c>
      <c r="I12" s="139">
        <f t="shared" si="1"/>
        <v>0</v>
      </c>
      <c r="J12" s="63"/>
    </row>
    <row r="13" spans="1:17" ht="15" x14ac:dyDescent="0.25">
      <c r="A13" s="184" t="s">
        <v>12</v>
      </c>
      <c r="B13" s="205">
        <f>SUM(B8:B10,B12)</f>
        <v>607</v>
      </c>
      <c r="C13" s="205">
        <f t="shared" ref="C13:I13" si="2">SUM(C8:C10,C12)</f>
        <v>70479</v>
      </c>
      <c r="D13" s="205">
        <f t="shared" si="2"/>
        <v>606</v>
      </c>
      <c r="E13" s="205">
        <f t="shared" si="2"/>
        <v>74899</v>
      </c>
      <c r="F13" s="205">
        <f t="shared" si="2"/>
        <v>643</v>
      </c>
      <c r="G13" s="205">
        <f t="shared" si="2"/>
        <v>79238</v>
      </c>
      <c r="H13" s="205">
        <f t="shared" si="2"/>
        <v>37</v>
      </c>
      <c r="I13" s="205">
        <f t="shared" si="2"/>
        <v>4339</v>
      </c>
      <c r="J13" s="63"/>
    </row>
    <row r="14" spans="1:17" ht="15" x14ac:dyDescent="0.25">
      <c r="A14" s="75" t="s">
        <v>59</v>
      </c>
      <c r="B14" s="195"/>
      <c r="C14" s="195"/>
      <c r="D14" s="195"/>
      <c r="E14" s="195"/>
      <c r="F14" s="195"/>
      <c r="G14" s="195"/>
      <c r="H14" s="29"/>
      <c r="I14" s="124"/>
      <c r="J14" s="63"/>
    </row>
    <row r="15" spans="1:17" x14ac:dyDescent="0.2">
      <c r="A15" s="73" t="s">
        <v>60</v>
      </c>
      <c r="B15" s="29"/>
      <c r="C15" s="29">
        <v>19643</v>
      </c>
      <c r="D15" s="29"/>
      <c r="E15" s="29">
        <v>20972</v>
      </c>
      <c r="F15" s="29"/>
      <c r="G15" s="29">
        <v>23111</v>
      </c>
      <c r="H15" s="29"/>
      <c r="I15" s="124">
        <f t="shared" ref="I15:I33" si="3">+G15-E15</f>
        <v>2139</v>
      </c>
      <c r="J15" s="63"/>
    </row>
    <row r="16" spans="1:17" x14ac:dyDescent="0.2">
      <c r="A16" s="73" t="s">
        <v>61</v>
      </c>
      <c r="B16" s="29"/>
      <c r="C16" s="29">
        <v>8</v>
      </c>
      <c r="D16" s="29"/>
      <c r="E16" s="29">
        <v>8</v>
      </c>
      <c r="F16" s="29"/>
      <c r="G16" s="29">
        <v>8</v>
      </c>
      <c r="H16" s="29"/>
      <c r="I16" s="124">
        <f t="shared" si="3"/>
        <v>0</v>
      </c>
      <c r="J16" s="63"/>
    </row>
    <row r="17" spans="1:10" x14ac:dyDescent="0.2">
      <c r="A17" s="73" t="s">
        <v>62</v>
      </c>
      <c r="B17" s="29"/>
      <c r="C17" s="29">
        <v>2946</v>
      </c>
      <c r="D17" s="29"/>
      <c r="E17" s="29">
        <v>3650</v>
      </c>
      <c r="F17" s="29"/>
      <c r="G17" s="29">
        <v>3885</v>
      </c>
      <c r="H17" s="29"/>
      <c r="I17" s="124">
        <f t="shared" si="3"/>
        <v>235</v>
      </c>
      <c r="J17" s="63"/>
    </row>
    <row r="18" spans="1:10" x14ac:dyDescent="0.2">
      <c r="A18" s="107" t="s">
        <v>114</v>
      </c>
      <c r="B18" s="29"/>
      <c r="C18" s="29">
        <v>656</v>
      </c>
      <c r="D18" s="29"/>
      <c r="E18" s="29">
        <v>657</v>
      </c>
      <c r="F18" s="29"/>
      <c r="G18" s="209">
        <v>688</v>
      </c>
      <c r="H18" s="29"/>
      <c r="I18" s="124">
        <f t="shared" si="3"/>
        <v>31</v>
      </c>
      <c r="J18" s="63"/>
    </row>
    <row r="19" spans="1:10" x14ac:dyDescent="0.2">
      <c r="A19" s="73" t="s">
        <v>63</v>
      </c>
      <c r="B19" s="29"/>
      <c r="C19" s="29">
        <v>16005</v>
      </c>
      <c r="D19" s="29"/>
      <c r="E19" s="29">
        <v>16637</v>
      </c>
      <c r="F19" s="29"/>
      <c r="G19" s="209">
        <v>17743</v>
      </c>
      <c r="H19" s="29"/>
      <c r="I19" s="124">
        <f t="shared" si="3"/>
        <v>1106</v>
      </c>
      <c r="J19" s="63"/>
    </row>
    <row r="20" spans="1:10" x14ac:dyDescent="0.2">
      <c r="A20" s="73" t="s">
        <v>64</v>
      </c>
      <c r="B20" s="29"/>
      <c r="C20" s="29">
        <v>381</v>
      </c>
      <c r="D20" s="29"/>
      <c r="E20" s="29">
        <v>400</v>
      </c>
      <c r="F20" s="29"/>
      <c r="G20" s="209">
        <v>443</v>
      </c>
      <c r="H20" s="29"/>
      <c r="I20" s="124">
        <f t="shared" si="3"/>
        <v>43</v>
      </c>
      <c r="J20" s="63"/>
    </row>
    <row r="21" spans="1:10" x14ac:dyDescent="0.2">
      <c r="A21" s="73" t="s">
        <v>65</v>
      </c>
      <c r="B21" s="29"/>
      <c r="C21" s="29">
        <v>2173</v>
      </c>
      <c r="D21" s="29"/>
      <c r="E21" s="29">
        <v>2263</v>
      </c>
      <c r="F21" s="29"/>
      <c r="G21" s="209">
        <v>2281</v>
      </c>
      <c r="H21" s="29"/>
      <c r="I21" s="124">
        <f t="shared" si="3"/>
        <v>18</v>
      </c>
      <c r="J21" s="63"/>
    </row>
    <row r="22" spans="1:10" x14ac:dyDescent="0.2">
      <c r="A22" s="73" t="s">
        <v>66</v>
      </c>
      <c r="B22" s="29"/>
      <c r="C22" s="29">
        <v>72</v>
      </c>
      <c r="D22" s="29"/>
      <c r="E22" s="29">
        <v>120</v>
      </c>
      <c r="F22" s="29"/>
      <c r="G22" s="209">
        <v>152</v>
      </c>
      <c r="H22" s="29"/>
      <c r="I22" s="124">
        <f t="shared" si="3"/>
        <v>32</v>
      </c>
      <c r="J22" s="63"/>
    </row>
    <row r="23" spans="1:10" x14ac:dyDescent="0.2">
      <c r="A23" s="73" t="s">
        <v>67</v>
      </c>
      <c r="B23" s="29"/>
      <c r="C23" s="29">
        <v>1599</v>
      </c>
      <c r="D23" s="29"/>
      <c r="E23" s="29">
        <v>1790</v>
      </c>
      <c r="F23" s="29"/>
      <c r="G23" s="209">
        <v>2228</v>
      </c>
      <c r="H23" s="29"/>
      <c r="I23" s="124">
        <f t="shared" si="3"/>
        <v>438</v>
      </c>
      <c r="J23" s="63"/>
    </row>
    <row r="24" spans="1:10" x14ac:dyDescent="0.2">
      <c r="A24" s="73" t="s">
        <v>68</v>
      </c>
      <c r="B24" s="29"/>
      <c r="C24" s="29">
        <f>15460+2525</f>
        <v>17985</v>
      </c>
      <c r="D24" s="29"/>
      <c r="E24" s="29">
        <v>13285</v>
      </c>
      <c r="F24" s="29"/>
      <c r="G24" s="209">
        <v>13917</v>
      </c>
      <c r="H24" s="29"/>
      <c r="I24" s="124">
        <f t="shared" si="3"/>
        <v>632</v>
      </c>
      <c r="J24" s="63"/>
    </row>
    <row r="25" spans="1:10" x14ac:dyDescent="0.2">
      <c r="A25" s="73" t="s">
        <v>69</v>
      </c>
      <c r="B25" s="29"/>
      <c r="C25" s="29">
        <v>5027</v>
      </c>
      <c r="D25" s="29"/>
      <c r="E25" s="29">
        <v>8287</v>
      </c>
      <c r="F25" s="29"/>
      <c r="G25" s="209">
        <v>8403</v>
      </c>
      <c r="H25" s="29"/>
      <c r="I25" s="124">
        <f t="shared" si="3"/>
        <v>116</v>
      </c>
      <c r="J25" s="63"/>
    </row>
    <row r="26" spans="1:10" x14ac:dyDescent="0.2">
      <c r="A26" s="73" t="s">
        <v>70</v>
      </c>
      <c r="B26" s="29"/>
      <c r="C26" s="29">
        <v>21</v>
      </c>
      <c r="D26" s="29"/>
      <c r="E26" s="29">
        <v>32</v>
      </c>
      <c r="F26" s="29"/>
      <c r="G26" s="209">
        <v>32</v>
      </c>
      <c r="H26" s="29"/>
      <c r="I26" s="124">
        <f t="shared" si="3"/>
        <v>0</v>
      </c>
      <c r="J26" s="63"/>
    </row>
    <row r="27" spans="1:10" x14ac:dyDescent="0.2">
      <c r="A27" s="73" t="s">
        <v>71</v>
      </c>
      <c r="B27" s="29"/>
      <c r="C27" s="29">
        <v>0</v>
      </c>
      <c r="D27" s="29"/>
      <c r="E27" s="29">
        <v>0</v>
      </c>
      <c r="F27" s="29"/>
      <c r="G27" s="209">
        <v>0</v>
      </c>
      <c r="H27" s="29"/>
      <c r="I27" s="124">
        <f t="shared" si="3"/>
        <v>0</v>
      </c>
      <c r="J27" s="63"/>
    </row>
    <row r="28" spans="1:10" x14ac:dyDescent="0.2">
      <c r="A28" s="73" t="s">
        <v>30</v>
      </c>
      <c r="B28" s="29"/>
      <c r="C28" s="29">
        <v>61</v>
      </c>
      <c r="D28" s="29"/>
      <c r="E28" s="29">
        <v>62</v>
      </c>
      <c r="F28" s="29"/>
      <c r="G28" s="209">
        <v>62</v>
      </c>
      <c r="H28" s="29"/>
      <c r="I28" s="124">
        <f t="shared" si="3"/>
        <v>0</v>
      </c>
      <c r="J28" s="63"/>
    </row>
    <row r="29" spans="1:10" x14ac:dyDescent="0.2">
      <c r="A29" s="73" t="s">
        <v>72</v>
      </c>
      <c r="B29" s="29"/>
      <c r="C29" s="29">
        <v>95</v>
      </c>
      <c r="D29" s="29"/>
      <c r="E29" s="29">
        <v>115</v>
      </c>
      <c r="F29" s="29"/>
      <c r="G29" s="209">
        <v>132</v>
      </c>
      <c r="H29" s="29"/>
      <c r="I29" s="124">
        <f t="shared" si="3"/>
        <v>17</v>
      </c>
      <c r="J29" s="63"/>
    </row>
    <row r="30" spans="1:10" hidden="1" x14ac:dyDescent="0.2">
      <c r="A30" s="73" t="s">
        <v>73</v>
      </c>
      <c r="B30" s="29"/>
      <c r="C30" s="29">
        <v>0</v>
      </c>
      <c r="D30" s="29"/>
      <c r="E30" s="29">
        <v>0</v>
      </c>
      <c r="F30" s="29"/>
      <c r="G30" s="209">
        <v>0</v>
      </c>
      <c r="H30" s="29"/>
      <c r="I30" s="124">
        <f t="shared" si="3"/>
        <v>0</v>
      </c>
      <c r="J30" s="63"/>
    </row>
    <row r="31" spans="1:10" x14ac:dyDescent="0.2">
      <c r="A31" s="73" t="s">
        <v>74</v>
      </c>
      <c r="B31" s="29"/>
      <c r="C31" s="29">
        <v>383</v>
      </c>
      <c r="D31" s="29"/>
      <c r="E31" s="29">
        <v>396</v>
      </c>
      <c r="F31" s="29"/>
      <c r="G31" s="209">
        <v>473</v>
      </c>
      <c r="H31" s="29"/>
      <c r="I31" s="124">
        <f t="shared" si="3"/>
        <v>77</v>
      </c>
      <c r="J31" s="63"/>
    </row>
    <row r="32" spans="1:10" x14ac:dyDescent="0.2">
      <c r="A32" s="73" t="s">
        <v>75</v>
      </c>
      <c r="B32" s="29"/>
      <c r="C32" s="29">
        <v>1322</v>
      </c>
      <c r="D32" s="29"/>
      <c r="E32" s="29">
        <v>600</v>
      </c>
      <c r="F32" s="29"/>
      <c r="G32" s="209">
        <v>1298</v>
      </c>
      <c r="H32" s="29"/>
      <c r="I32" s="124">
        <f t="shared" si="3"/>
        <v>698</v>
      </c>
      <c r="J32" s="63"/>
    </row>
    <row r="33" spans="1:10" x14ac:dyDescent="0.2">
      <c r="A33" s="73" t="s">
        <v>76</v>
      </c>
      <c r="B33" s="29"/>
      <c r="C33" s="29">
        <v>0</v>
      </c>
      <c r="D33" s="29"/>
      <c r="E33" s="29">
        <v>0</v>
      </c>
      <c r="F33" s="29"/>
      <c r="G33" s="209">
        <v>7787</v>
      </c>
      <c r="H33" s="29"/>
      <c r="I33" s="124">
        <f t="shared" si="3"/>
        <v>7787</v>
      </c>
      <c r="J33" s="63"/>
    </row>
    <row r="34" spans="1:10" hidden="1" x14ac:dyDescent="0.2">
      <c r="A34" s="73" t="s">
        <v>77</v>
      </c>
      <c r="B34" s="29"/>
      <c r="C34" s="29">
        <v>0</v>
      </c>
      <c r="D34" s="29"/>
      <c r="E34" s="29">
        <v>0</v>
      </c>
      <c r="F34" s="29"/>
      <c r="G34" s="209">
        <v>0</v>
      </c>
      <c r="H34" s="29"/>
      <c r="I34" s="124">
        <f t="shared" ref="I34:I35" si="4">G34-E34</f>
        <v>0</v>
      </c>
      <c r="J34" s="63"/>
    </row>
    <row r="35" spans="1:10" hidden="1" x14ac:dyDescent="0.2">
      <c r="A35" s="73" t="s">
        <v>78</v>
      </c>
      <c r="B35" s="29"/>
      <c r="C35" s="29">
        <v>0</v>
      </c>
      <c r="D35" s="29"/>
      <c r="E35" s="29">
        <v>0</v>
      </c>
      <c r="F35" s="29"/>
      <c r="G35" s="209">
        <v>0</v>
      </c>
      <c r="H35" s="29"/>
      <c r="I35" s="124">
        <f t="shared" si="4"/>
        <v>0</v>
      </c>
      <c r="J35" s="63"/>
    </row>
    <row r="36" spans="1:10" ht="15" x14ac:dyDescent="0.25">
      <c r="A36" s="184" t="s">
        <v>79</v>
      </c>
      <c r="B36" s="85"/>
      <c r="C36" s="85">
        <f>SUM(C13:C35)</f>
        <v>138856</v>
      </c>
      <c r="D36" s="85"/>
      <c r="E36" s="85">
        <f>SUM(E13:E35)</f>
        <v>144173</v>
      </c>
      <c r="F36" s="85"/>
      <c r="G36" s="210">
        <f>SUM(G13:G35)</f>
        <v>161881</v>
      </c>
      <c r="H36" s="85"/>
      <c r="I36" s="87">
        <f>SUM(I13:I35)</f>
        <v>17708</v>
      </c>
      <c r="J36" s="63"/>
    </row>
    <row r="37" spans="1:10" x14ac:dyDescent="0.2">
      <c r="A37" s="107" t="s">
        <v>115</v>
      </c>
      <c r="B37" s="29"/>
      <c r="C37" s="29">
        <v>0</v>
      </c>
      <c r="D37" s="29"/>
      <c r="E37" s="29">
        <v>0</v>
      </c>
      <c r="F37" s="29"/>
      <c r="G37" s="209">
        <v>0</v>
      </c>
      <c r="H37" s="29"/>
      <c r="I37" s="124">
        <f t="shared" ref="I37:I41" si="5">+G37-E37</f>
        <v>0</v>
      </c>
      <c r="J37" s="63"/>
    </row>
    <row r="38" spans="1:10" x14ac:dyDescent="0.2">
      <c r="A38" s="152" t="s">
        <v>176</v>
      </c>
      <c r="B38" s="29"/>
      <c r="C38" s="29">
        <v>-2525</v>
      </c>
      <c r="D38" s="29"/>
      <c r="E38" s="29">
        <v>0</v>
      </c>
      <c r="F38" s="29"/>
      <c r="G38" s="209">
        <v>0</v>
      </c>
      <c r="H38" s="29"/>
      <c r="I38" s="124">
        <f t="shared" si="5"/>
        <v>0</v>
      </c>
      <c r="J38" s="63"/>
    </row>
    <row r="39" spans="1:10" x14ac:dyDescent="0.2">
      <c r="A39" s="152" t="s">
        <v>121</v>
      </c>
      <c r="B39" s="29"/>
      <c r="C39" s="29">
        <v>0</v>
      </c>
      <c r="D39" s="29"/>
      <c r="E39" s="29">
        <v>0</v>
      </c>
      <c r="F39" s="29"/>
      <c r="G39" s="209">
        <v>0</v>
      </c>
      <c r="H39" s="29"/>
      <c r="I39" s="124">
        <f t="shared" si="5"/>
        <v>0</v>
      </c>
      <c r="J39" s="63"/>
    </row>
    <row r="40" spans="1:10" x14ac:dyDescent="0.2">
      <c r="A40" s="73" t="s">
        <v>80</v>
      </c>
      <c r="B40" s="29"/>
      <c r="C40" s="29">
        <v>0</v>
      </c>
      <c r="D40" s="29"/>
      <c r="E40" s="29">
        <v>0</v>
      </c>
      <c r="F40" s="29"/>
      <c r="G40" s="209">
        <v>0</v>
      </c>
      <c r="H40" s="29"/>
      <c r="I40" s="124">
        <f t="shared" si="5"/>
        <v>0</v>
      </c>
      <c r="J40" s="63"/>
    </row>
    <row r="41" spans="1:10" x14ac:dyDescent="0.2">
      <c r="A41" s="113" t="s">
        <v>119</v>
      </c>
      <c r="B41" s="29"/>
      <c r="C41" s="29">
        <v>10</v>
      </c>
      <c r="D41" s="29"/>
      <c r="E41" s="29">
        <v>0</v>
      </c>
      <c r="F41" s="29"/>
      <c r="G41" s="209">
        <v>0</v>
      </c>
      <c r="H41" s="29"/>
      <c r="I41" s="124">
        <f t="shared" si="5"/>
        <v>0</v>
      </c>
      <c r="J41" s="63"/>
    </row>
    <row r="42" spans="1:10" ht="15.75" thickBot="1" x14ac:dyDescent="0.3">
      <c r="A42" s="185" t="s">
        <v>81</v>
      </c>
      <c r="B42" s="146">
        <f>SUM(B36:B41)</f>
        <v>0</v>
      </c>
      <c r="C42" s="146">
        <f>SUM(C36:C41)</f>
        <v>136341</v>
      </c>
      <c r="D42" s="146">
        <f t="shared" ref="D42:H42" si="6">SUM(D36:D41)</f>
        <v>0</v>
      </c>
      <c r="E42" s="146">
        <f>SUM(E36:E41)</f>
        <v>144173</v>
      </c>
      <c r="F42" s="146">
        <f t="shared" si="6"/>
        <v>0</v>
      </c>
      <c r="G42" s="211">
        <f>SUM(G36:G41)</f>
        <v>161881</v>
      </c>
      <c r="H42" s="146">
        <f t="shared" si="6"/>
        <v>0</v>
      </c>
      <c r="I42" s="147">
        <f>SUM(I36:I41)</f>
        <v>17708</v>
      </c>
      <c r="J42" s="63"/>
    </row>
    <row r="43" spans="1:10" x14ac:dyDescent="0.2">
      <c r="A43" s="77" t="s">
        <v>13</v>
      </c>
      <c r="B43" s="148"/>
      <c r="C43" s="148"/>
      <c r="D43" s="148"/>
      <c r="E43" s="148"/>
      <c r="F43" s="148"/>
      <c r="G43" s="212"/>
      <c r="H43" s="148"/>
      <c r="I43" s="149"/>
      <c r="J43" s="63"/>
    </row>
    <row r="44" spans="1:10" x14ac:dyDescent="0.2">
      <c r="A44" s="73" t="s">
        <v>82</v>
      </c>
      <c r="B44" s="29">
        <v>29</v>
      </c>
      <c r="C44" s="29"/>
      <c r="D44" s="29">
        <v>29</v>
      </c>
      <c r="E44" s="29"/>
      <c r="F44" s="29">
        <v>29</v>
      </c>
      <c r="G44" s="209"/>
      <c r="H44" s="29">
        <f>F44-D44</f>
        <v>0</v>
      </c>
      <c r="I44" s="124"/>
      <c r="J44" s="63"/>
    </row>
    <row r="45" spans="1:10" x14ac:dyDescent="0.2">
      <c r="A45" s="73"/>
      <c r="B45" s="29"/>
      <c r="C45" s="29"/>
      <c r="D45" s="29"/>
      <c r="E45" s="29"/>
      <c r="F45" s="29"/>
      <c r="G45" s="209"/>
      <c r="H45" s="29"/>
      <c r="I45" s="124"/>
      <c r="J45" s="63"/>
    </row>
    <row r="46" spans="1:10" x14ac:dyDescent="0.2">
      <c r="A46" s="73" t="s">
        <v>83</v>
      </c>
      <c r="B46" s="29"/>
      <c r="C46" s="29">
        <v>178</v>
      </c>
      <c r="D46" s="29"/>
      <c r="E46" s="29">
        <v>187</v>
      </c>
      <c r="F46" s="29"/>
      <c r="G46" s="209">
        <v>187</v>
      </c>
      <c r="H46" s="29"/>
      <c r="I46" s="124">
        <f t="shared" ref="I46:I47" si="7">G46-E46</f>
        <v>0</v>
      </c>
      <c r="J46" s="63"/>
    </row>
    <row r="47" spans="1:10" ht="15" thickBot="1" x14ac:dyDescent="0.25">
      <c r="A47" s="76" t="s">
        <v>84</v>
      </c>
      <c r="B47" s="150"/>
      <c r="C47" s="150">
        <v>12</v>
      </c>
      <c r="D47" s="150"/>
      <c r="E47" s="150">
        <v>12</v>
      </c>
      <c r="F47" s="150"/>
      <c r="G47" s="150">
        <v>12</v>
      </c>
      <c r="H47" s="150"/>
      <c r="I47" s="151">
        <f t="shared" si="7"/>
        <v>0</v>
      </c>
      <c r="J47" s="63"/>
    </row>
    <row r="49" spans="1:1" x14ac:dyDescent="0.2">
      <c r="A49" s="168"/>
    </row>
  </sheetData>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1" orientation="landscape" r:id="rId1"/>
  <headerFooter>
    <oddHeader>&amp;L&amp;"Arial,Bold"&amp;12K. Summary of Requirements by Object Class</oddHeader>
    <oddFooter>&amp;C&amp;"Arial,Regular"Exhibit K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view="pageBreakPreview" zoomScale="85" zoomScaleNormal="100" zoomScaleSheetLayoutView="85" workbookViewId="0">
      <selection activeCell="A47" sqref="A47"/>
    </sheetView>
  </sheetViews>
  <sheetFormatPr defaultColWidth="9.140625" defaultRowHeight="14.25" x14ac:dyDescent="0.2"/>
  <cols>
    <col min="1" max="1" width="113.5703125" style="153" customWidth="1"/>
    <col min="2" max="3" width="14.5703125" style="154" customWidth="1"/>
    <col min="4" max="4" width="14.5703125" style="155" customWidth="1"/>
    <col min="5" max="5" width="11.5703125" style="4" bestFit="1" customWidth="1"/>
    <col min="6" max="6" width="4.85546875" style="153" customWidth="1"/>
    <col min="7" max="16384" width="9.140625" style="153"/>
  </cols>
  <sheetData>
    <row r="1" spans="1:4" ht="18" x14ac:dyDescent="0.25">
      <c r="A1" s="261" t="s">
        <v>0</v>
      </c>
      <c r="B1" s="261"/>
      <c r="C1" s="261"/>
      <c r="D1" s="261"/>
    </row>
    <row r="2" spans="1:4" ht="15" x14ac:dyDescent="0.2">
      <c r="A2" s="262" t="s">
        <v>142</v>
      </c>
      <c r="B2" s="262"/>
      <c r="C2" s="262"/>
      <c r="D2" s="262"/>
    </row>
    <row r="3" spans="1:4" x14ac:dyDescent="0.2">
      <c r="A3" s="263" t="s">
        <v>1</v>
      </c>
      <c r="B3" s="263"/>
      <c r="C3" s="263"/>
      <c r="D3" s="263"/>
    </row>
    <row r="4" spans="1:4" x14ac:dyDescent="0.2">
      <c r="A4" s="264" t="s">
        <v>2</v>
      </c>
      <c r="B4" s="264"/>
      <c r="C4" s="264"/>
      <c r="D4" s="264"/>
    </row>
    <row r="5" spans="1:4" ht="15" thickBot="1" x14ac:dyDescent="0.25"/>
    <row r="6" spans="1:4" ht="15" x14ac:dyDescent="0.25">
      <c r="B6" s="265" t="s">
        <v>125</v>
      </c>
      <c r="C6" s="266"/>
      <c r="D6" s="267"/>
    </row>
    <row r="7" spans="1:4" ht="15.75" thickBot="1" x14ac:dyDescent="0.25">
      <c r="B7" s="1" t="s">
        <v>3</v>
      </c>
      <c r="C7" s="2" t="s">
        <v>179</v>
      </c>
      <c r="D7" s="3" t="s">
        <v>4</v>
      </c>
    </row>
    <row r="8" spans="1:4" ht="15" x14ac:dyDescent="0.25">
      <c r="A8" s="248" t="s">
        <v>126</v>
      </c>
      <c r="B8" s="118">
        <v>715</v>
      </c>
      <c r="C8" s="115">
        <v>607</v>
      </c>
      <c r="D8" s="119">
        <v>146608</v>
      </c>
    </row>
    <row r="9" spans="1:4" x14ac:dyDescent="0.2">
      <c r="A9" s="243" t="s">
        <v>194</v>
      </c>
      <c r="B9" s="244">
        <v>0</v>
      </c>
      <c r="C9" s="223">
        <v>0</v>
      </c>
      <c r="D9" s="224">
        <v>-3040</v>
      </c>
    </row>
    <row r="10" spans="1:4" x14ac:dyDescent="0.2">
      <c r="A10" s="243" t="s">
        <v>195</v>
      </c>
      <c r="B10" s="245">
        <v>0</v>
      </c>
      <c r="C10" s="246">
        <v>0</v>
      </c>
      <c r="D10" s="247">
        <v>-7227</v>
      </c>
    </row>
    <row r="11" spans="1:4" ht="15" x14ac:dyDescent="0.25">
      <c r="A11" s="88" t="s">
        <v>196</v>
      </c>
      <c r="B11" s="84">
        <f t="shared" ref="B11:C11" si="0">SUM(B8:B10)</f>
        <v>715</v>
      </c>
      <c r="C11" s="85">
        <f t="shared" si="0"/>
        <v>607</v>
      </c>
      <c r="D11" s="87">
        <f>SUM(D8:D10)</f>
        <v>136341</v>
      </c>
    </row>
    <row r="12" spans="1:4" ht="15" x14ac:dyDescent="0.25">
      <c r="A12" s="217"/>
      <c r="B12" s="157"/>
      <c r="C12" s="186"/>
      <c r="D12" s="156"/>
    </row>
    <row r="13" spans="1:4" ht="15" x14ac:dyDescent="0.25">
      <c r="A13" s="88" t="s">
        <v>178</v>
      </c>
      <c r="B13" s="250">
        <v>714</v>
      </c>
      <c r="C13" s="251">
        <v>606</v>
      </c>
      <c r="D13" s="252">
        <v>144173</v>
      </c>
    </row>
    <row r="14" spans="1:4" ht="15" x14ac:dyDescent="0.25">
      <c r="A14" s="218"/>
      <c r="B14" s="118"/>
      <c r="C14" s="115"/>
      <c r="D14" s="119"/>
    </row>
    <row r="15" spans="1:4" ht="15" x14ac:dyDescent="0.25">
      <c r="A15" s="88" t="s">
        <v>95</v>
      </c>
      <c r="B15" s="84"/>
      <c r="C15" s="85"/>
      <c r="D15" s="87"/>
    </row>
    <row r="16" spans="1:4" x14ac:dyDescent="0.2">
      <c r="A16" s="159" t="s">
        <v>5</v>
      </c>
      <c r="B16" s="157">
        <v>0</v>
      </c>
      <c r="C16" s="158">
        <v>0</v>
      </c>
      <c r="D16" s="156">
        <v>2035</v>
      </c>
    </row>
    <row r="17" spans="1:4" x14ac:dyDescent="0.2">
      <c r="A17" s="159" t="s">
        <v>6</v>
      </c>
      <c r="B17" s="245">
        <v>0</v>
      </c>
      <c r="C17" s="246">
        <v>0</v>
      </c>
      <c r="D17" s="247">
        <v>8368</v>
      </c>
    </row>
    <row r="18" spans="1:4" ht="15" x14ac:dyDescent="0.25">
      <c r="A18" s="86" t="s">
        <v>96</v>
      </c>
      <c r="B18" s="253">
        <f>SUM(B16:B17)</f>
        <v>0</v>
      </c>
      <c r="C18" s="192">
        <f t="shared" ref="C18:D18" si="1">SUM(C16:C17)</f>
        <v>0</v>
      </c>
      <c r="D18" s="254">
        <f t="shared" si="1"/>
        <v>10403</v>
      </c>
    </row>
    <row r="19" spans="1:4" ht="15" x14ac:dyDescent="0.25">
      <c r="A19" s="218"/>
      <c r="B19" s="253"/>
      <c r="C19" s="192"/>
      <c r="D19" s="254"/>
    </row>
    <row r="20" spans="1:4" ht="15" x14ac:dyDescent="0.25">
      <c r="A20" s="89" t="s">
        <v>127</v>
      </c>
      <c r="B20" s="118">
        <f>+B13+B18</f>
        <v>714</v>
      </c>
      <c r="C20" s="115">
        <f>+C13+C18</f>
        <v>606</v>
      </c>
      <c r="D20" s="119">
        <f>+D13+D18</f>
        <v>154576</v>
      </c>
    </row>
    <row r="21" spans="1:4" ht="15" x14ac:dyDescent="0.25">
      <c r="A21" s="89"/>
      <c r="B21" s="118"/>
      <c r="C21" s="115"/>
      <c r="D21" s="119"/>
    </row>
    <row r="22" spans="1:4" ht="15" x14ac:dyDescent="0.25">
      <c r="A22" s="89" t="s">
        <v>7</v>
      </c>
      <c r="B22" s="118"/>
      <c r="C22" s="115"/>
      <c r="D22" s="119"/>
    </row>
    <row r="23" spans="1:4" ht="15" x14ac:dyDescent="0.25">
      <c r="A23" s="159" t="s">
        <v>143</v>
      </c>
      <c r="B23" s="90"/>
      <c r="C23" s="85"/>
      <c r="D23" s="91"/>
    </row>
    <row r="24" spans="1:4" x14ac:dyDescent="0.2">
      <c r="A24" s="160" t="s">
        <v>181</v>
      </c>
      <c r="B24" s="188">
        <v>3</v>
      </c>
      <c r="C24" s="186">
        <v>2</v>
      </c>
      <c r="D24" s="189">
        <v>305</v>
      </c>
    </row>
    <row r="25" spans="1:4" x14ac:dyDescent="0.2">
      <c r="A25" s="160" t="s">
        <v>144</v>
      </c>
      <c r="B25" s="161">
        <v>50</v>
      </c>
      <c r="C25" s="158">
        <v>25</v>
      </c>
      <c r="D25" s="162">
        <v>5072</v>
      </c>
    </row>
    <row r="26" spans="1:4" x14ac:dyDescent="0.2">
      <c r="A26" s="160" t="s">
        <v>145</v>
      </c>
      <c r="B26" s="188">
        <v>20</v>
      </c>
      <c r="C26" s="186">
        <v>10</v>
      </c>
      <c r="D26" s="189">
        <v>1928</v>
      </c>
    </row>
    <row r="27" spans="1:4" x14ac:dyDescent="0.2">
      <c r="A27" s="160" t="s">
        <v>8</v>
      </c>
      <c r="B27" s="161">
        <f>SUM(B24:B26)</f>
        <v>73</v>
      </c>
      <c r="C27" s="158">
        <f>SUM(C24:C26)</f>
        <v>37</v>
      </c>
      <c r="D27" s="162">
        <f>SUM(D24:D26)</f>
        <v>7305</v>
      </c>
    </row>
    <row r="28" spans="1:4" ht="15" x14ac:dyDescent="0.25">
      <c r="A28" s="86" t="s">
        <v>9</v>
      </c>
      <c r="B28" s="117">
        <f>+B27</f>
        <v>73</v>
      </c>
      <c r="C28" s="30">
        <f t="shared" ref="C28:D28" si="2">+C27</f>
        <v>37</v>
      </c>
      <c r="D28" s="120">
        <f t="shared" si="2"/>
        <v>7305</v>
      </c>
    </row>
    <row r="29" spans="1:4" ht="15" x14ac:dyDescent="0.25">
      <c r="A29" s="92" t="s">
        <v>128</v>
      </c>
      <c r="B29" s="114">
        <f>+B20+B28</f>
        <v>787</v>
      </c>
      <c r="C29" s="115">
        <f>+C20+C28</f>
        <v>643</v>
      </c>
      <c r="D29" s="116">
        <f>+D20+D28</f>
        <v>161881</v>
      </c>
    </row>
    <row r="30" spans="1:4" ht="15" thickBot="1" x14ac:dyDescent="0.25">
      <c r="A30" s="163" t="s">
        <v>129</v>
      </c>
      <c r="B30" s="164">
        <f>+B29-B13</f>
        <v>73</v>
      </c>
      <c r="C30" s="165">
        <f>+C29-C13</f>
        <v>37</v>
      </c>
      <c r="D30" s="166">
        <f>+D29-D13</f>
        <v>17708</v>
      </c>
    </row>
    <row r="31" spans="1:4" x14ac:dyDescent="0.2">
      <c r="A31" s="206"/>
      <c r="B31" s="207"/>
      <c r="C31" s="207"/>
      <c r="D31" s="207"/>
    </row>
    <row r="32" spans="1:4" x14ac:dyDescent="0.2">
      <c r="A32" s="260" t="s">
        <v>180</v>
      </c>
      <c r="B32" s="260"/>
      <c r="C32" s="260"/>
      <c r="D32" s="260"/>
    </row>
    <row r="33" spans="1:5" x14ac:dyDescent="0.2">
      <c r="A33" s="4"/>
    </row>
    <row r="34" spans="1:5" x14ac:dyDescent="0.2">
      <c r="E34" s="153"/>
    </row>
  </sheetData>
  <mergeCells count="6">
    <mergeCell ref="A32:D32"/>
    <mergeCell ref="A1:D1"/>
    <mergeCell ref="A2:D2"/>
    <mergeCell ref="A3:D3"/>
    <mergeCell ref="A4:D4"/>
    <mergeCell ref="B6:D6"/>
  </mergeCells>
  <printOptions horizontalCentered="1"/>
  <pageMargins left="0.7" right="0.7" top="0.63" bottom="0.63" header="0.3" footer="0.3"/>
  <pageSetup scale="77" fitToHeight="0"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view="pageBreakPreview" topLeftCell="A4" zoomScale="85" zoomScaleNormal="100" zoomScaleSheetLayoutView="85" workbookViewId="0">
      <selection activeCell="E45" sqref="E45"/>
    </sheetView>
  </sheetViews>
  <sheetFormatPr defaultColWidth="9.140625"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61" t="s">
        <v>0</v>
      </c>
      <c r="B1" s="261"/>
      <c r="C1" s="261"/>
      <c r="D1" s="261"/>
      <c r="E1" s="261"/>
      <c r="F1" s="261"/>
      <c r="G1" s="261"/>
      <c r="H1" s="261"/>
      <c r="I1" s="261"/>
      <c r="J1" s="261"/>
      <c r="K1" s="261"/>
      <c r="L1" s="261"/>
      <c r="M1" s="261"/>
      <c r="N1" s="63"/>
      <c r="O1" s="6"/>
      <c r="P1" s="6"/>
      <c r="Q1" s="6"/>
      <c r="R1" s="6"/>
      <c r="S1" s="6"/>
      <c r="T1" s="6"/>
      <c r="U1" s="6"/>
    </row>
    <row r="2" spans="1:21" ht="15" x14ac:dyDescent="0.2">
      <c r="A2" s="262" t="s">
        <v>142</v>
      </c>
      <c r="B2" s="262"/>
      <c r="C2" s="262"/>
      <c r="D2" s="262"/>
      <c r="E2" s="262"/>
      <c r="F2" s="262"/>
      <c r="G2" s="262"/>
      <c r="H2" s="262"/>
      <c r="I2" s="262"/>
      <c r="J2" s="262"/>
      <c r="K2" s="262"/>
      <c r="L2" s="262"/>
      <c r="M2" s="262"/>
      <c r="N2" s="63"/>
      <c r="O2" s="7"/>
      <c r="P2" s="7"/>
      <c r="Q2" s="7"/>
      <c r="R2" s="7"/>
      <c r="S2" s="7"/>
      <c r="T2" s="7"/>
      <c r="U2" s="7"/>
    </row>
    <row r="3" spans="1:21" x14ac:dyDescent="0.2">
      <c r="A3" s="271" t="s">
        <v>1</v>
      </c>
      <c r="B3" s="271"/>
      <c r="C3" s="271"/>
      <c r="D3" s="271"/>
      <c r="E3" s="271"/>
      <c r="F3" s="271"/>
      <c r="G3" s="271"/>
      <c r="H3" s="271"/>
      <c r="I3" s="271"/>
      <c r="J3" s="271"/>
      <c r="K3" s="271"/>
      <c r="L3" s="271"/>
      <c r="M3" s="271"/>
      <c r="N3" s="63"/>
      <c r="O3" s="10"/>
      <c r="P3" s="10"/>
      <c r="Q3" s="10"/>
      <c r="R3" s="10"/>
      <c r="S3" s="10"/>
      <c r="T3" s="10"/>
      <c r="U3" s="10"/>
    </row>
    <row r="4" spans="1:21" x14ac:dyDescent="0.2">
      <c r="A4" s="268" t="s">
        <v>2</v>
      </c>
      <c r="B4" s="268"/>
      <c r="C4" s="268"/>
      <c r="D4" s="268"/>
      <c r="E4" s="268"/>
      <c r="F4" s="268"/>
      <c r="G4" s="268"/>
      <c r="H4" s="268"/>
      <c r="I4" s="268"/>
      <c r="J4" s="268"/>
      <c r="K4" s="268"/>
      <c r="L4" s="268"/>
      <c r="M4" s="268"/>
      <c r="N4" s="63"/>
      <c r="O4" s="8"/>
      <c r="P4" s="8"/>
      <c r="Q4" s="8"/>
      <c r="R4" s="8"/>
      <c r="S4" s="8"/>
      <c r="T4" s="8"/>
      <c r="U4" s="8"/>
    </row>
    <row r="5" spans="1:21" x14ac:dyDescent="0.2">
      <c r="A5" s="268"/>
      <c r="B5" s="268"/>
      <c r="C5" s="268"/>
      <c r="D5" s="268"/>
      <c r="E5" s="268"/>
      <c r="F5" s="268"/>
      <c r="G5" s="268"/>
      <c r="H5" s="268"/>
      <c r="I5" s="268"/>
      <c r="J5" s="268"/>
      <c r="K5" s="268"/>
      <c r="L5" s="268"/>
      <c r="M5" s="268"/>
      <c r="N5" s="63"/>
      <c r="O5" s="8"/>
      <c r="P5" s="8"/>
      <c r="Q5" s="8"/>
      <c r="R5" s="8"/>
      <c r="S5" s="8"/>
      <c r="T5" s="8"/>
      <c r="U5" s="8"/>
    </row>
    <row r="6" spans="1:21" ht="15" thickBot="1" x14ac:dyDescent="0.25">
      <c r="A6" s="268"/>
      <c r="B6" s="268"/>
      <c r="C6" s="268"/>
      <c r="D6" s="268"/>
      <c r="E6" s="268"/>
      <c r="F6" s="268"/>
      <c r="G6" s="268"/>
      <c r="H6" s="268"/>
      <c r="I6" s="268"/>
      <c r="J6" s="268"/>
      <c r="K6" s="268"/>
      <c r="L6" s="268"/>
      <c r="M6" s="268"/>
      <c r="N6" s="63"/>
      <c r="O6" s="8"/>
      <c r="P6" s="8"/>
      <c r="Q6" s="8"/>
      <c r="R6" s="8"/>
      <c r="S6" s="8"/>
      <c r="T6" s="8"/>
      <c r="U6" s="8"/>
    </row>
    <row r="7" spans="1:21" ht="63.75" customHeight="1" x14ac:dyDescent="0.2">
      <c r="A7" s="269" t="s">
        <v>103</v>
      </c>
      <c r="B7" s="272" t="s">
        <v>139</v>
      </c>
      <c r="C7" s="272"/>
      <c r="D7" s="272"/>
      <c r="E7" s="272" t="s">
        <v>178</v>
      </c>
      <c r="F7" s="272"/>
      <c r="G7" s="272"/>
      <c r="H7" s="272" t="s">
        <v>130</v>
      </c>
      <c r="I7" s="272"/>
      <c r="J7" s="272"/>
      <c r="K7" s="272" t="s">
        <v>127</v>
      </c>
      <c r="L7" s="272"/>
      <c r="M7" s="273"/>
      <c r="N7" s="63"/>
    </row>
    <row r="8" spans="1:21" ht="28.5" x14ac:dyDescent="0.2">
      <c r="A8" s="270"/>
      <c r="B8" s="11" t="s">
        <v>3</v>
      </c>
      <c r="C8" s="171" t="s">
        <v>117</v>
      </c>
      <c r="D8" s="11" t="s">
        <v>4</v>
      </c>
      <c r="E8" s="11" t="s">
        <v>3</v>
      </c>
      <c r="F8" s="96" t="s">
        <v>117</v>
      </c>
      <c r="G8" s="11" t="s">
        <v>4</v>
      </c>
      <c r="H8" s="11" t="s">
        <v>3</v>
      </c>
      <c r="I8" s="11" t="s">
        <v>117</v>
      </c>
      <c r="J8" s="11" t="s">
        <v>4</v>
      </c>
      <c r="K8" s="11" t="s">
        <v>3</v>
      </c>
      <c r="L8" s="11" t="s">
        <v>117</v>
      </c>
      <c r="M8" s="12" t="s">
        <v>4</v>
      </c>
      <c r="N8" s="63"/>
    </row>
    <row r="9" spans="1:21" x14ac:dyDescent="0.2">
      <c r="A9" s="181" t="s">
        <v>142</v>
      </c>
      <c r="B9" s="122">
        <v>715</v>
      </c>
      <c r="C9" s="122">
        <v>607</v>
      </c>
      <c r="D9" s="122">
        <v>136341</v>
      </c>
      <c r="E9" s="122">
        <v>714</v>
      </c>
      <c r="F9" s="122">
        <v>606</v>
      </c>
      <c r="G9" s="122">
        <v>144173</v>
      </c>
      <c r="H9" s="122">
        <v>0</v>
      </c>
      <c r="I9" s="122">
        <v>0</v>
      </c>
      <c r="J9" s="122">
        <v>10403</v>
      </c>
      <c r="K9" s="122">
        <f>E9+H9</f>
        <v>714</v>
      </c>
      <c r="L9" s="122">
        <f t="shared" ref="L9:M12" si="0">F9+I9</f>
        <v>606</v>
      </c>
      <c r="M9" s="123">
        <f t="shared" si="0"/>
        <v>154576</v>
      </c>
      <c r="N9" s="63"/>
    </row>
    <row r="10" spans="1:21" ht="15" x14ac:dyDescent="0.25">
      <c r="A10" s="13" t="s">
        <v>100</v>
      </c>
      <c r="B10" s="125">
        <f t="shared" ref="B10:M10" si="1">SUM(B9:B9)</f>
        <v>715</v>
      </c>
      <c r="C10" s="125">
        <f t="shared" si="1"/>
        <v>607</v>
      </c>
      <c r="D10" s="125">
        <f t="shared" si="1"/>
        <v>136341</v>
      </c>
      <c r="E10" s="125">
        <f t="shared" si="1"/>
        <v>714</v>
      </c>
      <c r="F10" s="125">
        <f t="shared" si="1"/>
        <v>606</v>
      </c>
      <c r="G10" s="125">
        <f t="shared" si="1"/>
        <v>144173</v>
      </c>
      <c r="H10" s="125">
        <f t="shared" si="1"/>
        <v>0</v>
      </c>
      <c r="I10" s="125">
        <f t="shared" si="1"/>
        <v>0</v>
      </c>
      <c r="J10" s="125">
        <f t="shared" si="1"/>
        <v>10403</v>
      </c>
      <c r="K10" s="125">
        <f t="shared" si="1"/>
        <v>714</v>
      </c>
      <c r="L10" s="125">
        <f t="shared" si="1"/>
        <v>606</v>
      </c>
      <c r="M10" s="126">
        <f t="shared" si="1"/>
        <v>154576</v>
      </c>
      <c r="N10" s="63"/>
    </row>
    <row r="11" spans="1:21" ht="15" x14ac:dyDescent="0.25">
      <c r="A11" s="95" t="s">
        <v>99</v>
      </c>
      <c r="B11" s="127"/>
      <c r="C11" s="127"/>
      <c r="D11" s="128">
        <v>0</v>
      </c>
      <c r="E11" s="127"/>
      <c r="F11" s="127"/>
      <c r="G11" s="128">
        <v>0</v>
      </c>
      <c r="H11" s="127"/>
      <c r="I11" s="127"/>
      <c r="J11" s="128">
        <v>0</v>
      </c>
      <c r="K11" s="127"/>
      <c r="L11" s="127"/>
      <c r="M11" s="129">
        <f t="shared" si="0"/>
        <v>0</v>
      </c>
      <c r="N11" s="63"/>
    </row>
    <row r="12" spans="1:21" ht="15" x14ac:dyDescent="0.25">
      <c r="A12" s="187" t="s">
        <v>118</v>
      </c>
      <c r="B12" s="30"/>
      <c r="C12" s="30"/>
      <c r="D12" s="130">
        <f>SUM(D10:D11)</f>
        <v>136341</v>
      </c>
      <c r="E12" s="30"/>
      <c r="F12" s="30"/>
      <c r="G12" s="130">
        <f>SUM(G10:G11)</f>
        <v>144173</v>
      </c>
      <c r="H12" s="30"/>
      <c r="I12" s="30"/>
      <c r="J12" s="130">
        <f>SUM(J10:J11)</f>
        <v>10403</v>
      </c>
      <c r="K12" s="30"/>
      <c r="L12" s="30"/>
      <c r="M12" s="131">
        <f t="shared" si="0"/>
        <v>154576</v>
      </c>
      <c r="N12" s="63"/>
    </row>
    <row r="13" spans="1:21" x14ac:dyDescent="0.2">
      <c r="A13" s="97" t="s">
        <v>13</v>
      </c>
      <c r="B13" s="132"/>
      <c r="C13" s="132">
        <v>29</v>
      </c>
      <c r="D13" s="132"/>
      <c r="E13" s="132"/>
      <c r="F13" s="132">
        <v>29</v>
      </c>
      <c r="G13" s="132"/>
      <c r="H13" s="132"/>
      <c r="I13" s="132">
        <v>0</v>
      </c>
      <c r="J13" s="132"/>
      <c r="K13" s="132"/>
      <c r="L13" s="132">
        <f t="shared" ref="L13:L14" si="2">F13+I13</f>
        <v>29</v>
      </c>
      <c r="M13" s="133"/>
      <c r="N13" s="63"/>
    </row>
    <row r="14" spans="1:21" x14ac:dyDescent="0.2">
      <c r="A14" s="98" t="s">
        <v>101</v>
      </c>
      <c r="B14" s="29"/>
      <c r="C14" s="29">
        <f>C10+C13</f>
        <v>636</v>
      </c>
      <c r="D14" s="29"/>
      <c r="E14" s="29"/>
      <c r="F14" s="29">
        <f>F10+F13</f>
        <v>635</v>
      </c>
      <c r="G14" s="29"/>
      <c r="H14" s="29"/>
      <c r="I14" s="29">
        <f>I10+I13</f>
        <v>0</v>
      </c>
      <c r="J14" s="29"/>
      <c r="K14" s="29"/>
      <c r="L14" s="29">
        <f t="shared" si="2"/>
        <v>635</v>
      </c>
      <c r="M14" s="124"/>
      <c r="N14" s="63"/>
    </row>
    <row r="15" spans="1:21" x14ac:dyDescent="0.2">
      <c r="A15" s="17"/>
      <c r="B15" s="29"/>
      <c r="C15" s="29"/>
      <c r="D15" s="29"/>
      <c r="E15" s="29"/>
      <c r="F15" s="29"/>
      <c r="G15" s="29"/>
      <c r="H15" s="29"/>
      <c r="I15" s="29"/>
      <c r="J15" s="29"/>
      <c r="K15" s="29"/>
      <c r="L15" s="29"/>
      <c r="M15" s="124"/>
      <c r="N15" s="63"/>
    </row>
    <row r="16" spans="1:21" x14ac:dyDescent="0.2">
      <c r="A16" s="17" t="s">
        <v>14</v>
      </c>
      <c r="B16" s="29"/>
      <c r="C16" s="29"/>
      <c r="D16" s="29"/>
      <c r="E16" s="29"/>
      <c r="F16" s="29"/>
      <c r="G16" s="29"/>
      <c r="H16" s="29"/>
      <c r="I16" s="29"/>
      <c r="J16" s="29"/>
      <c r="K16" s="29"/>
      <c r="L16" s="29"/>
      <c r="M16" s="124"/>
      <c r="N16" s="63"/>
    </row>
    <row r="17" spans="1:14" x14ac:dyDescent="0.2">
      <c r="A17" s="18" t="s">
        <v>15</v>
      </c>
      <c r="B17" s="29"/>
      <c r="C17" s="29">
        <v>0</v>
      </c>
      <c r="D17" s="29"/>
      <c r="E17" s="29"/>
      <c r="F17" s="29">
        <v>0</v>
      </c>
      <c r="G17" s="29"/>
      <c r="H17" s="29"/>
      <c r="I17" s="29">
        <v>0</v>
      </c>
      <c r="J17" s="29"/>
      <c r="K17" s="29"/>
      <c r="L17" s="29">
        <f t="shared" ref="L17:L19" si="3">F17+I17</f>
        <v>0</v>
      </c>
      <c r="M17" s="124"/>
      <c r="N17" s="63"/>
    </row>
    <row r="18" spans="1:14" x14ac:dyDescent="0.2">
      <c r="A18" s="19" t="s">
        <v>16</v>
      </c>
      <c r="B18" s="134"/>
      <c r="C18" s="134">
        <v>4</v>
      </c>
      <c r="D18" s="134"/>
      <c r="E18" s="134"/>
      <c r="F18" s="134">
        <v>4</v>
      </c>
      <c r="G18" s="134"/>
      <c r="H18" s="134"/>
      <c r="I18" s="134">
        <v>0</v>
      </c>
      <c r="J18" s="134"/>
      <c r="K18" s="134"/>
      <c r="L18" s="134">
        <f t="shared" si="3"/>
        <v>4</v>
      </c>
      <c r="M18" s="135"/>
      <c r="N18" s="63"/>
    </row>
    <row r="19" spans="1:14" ht="15" thickBot="1" x14ac:dyDescent="0.25">
      <c r="A19" s="99" t="s">
        <v>102</v>
      </c>
      <c r="B19" s="136"/>
      <c r="C19" s="136">
        <f>C14+C17+C18</f>
        <v>640</v>
      </c>
      <c r="D19" s="136"/>
      <c r="E19" s="136"/>
      <c r="F19" s="136">
        <f>F14+F17+F18</f>
        <v>639</v>
      </c>
      <c r="G19" s="136"/>
      <c r="H19" s="136"/>
      <c r="I19" s="136">
        <f>I14+I17+I18</f>
        <v>0</v>
      </c>
      <c r="J19" s="136"/>
      <c r="K19" s="136"/>
      <c r="L19" s="136">
        <f t="shared" si="3"/>
        <v>639</v>
      </c>
      <c r="M19" s="137"/>
      <c r="N19" s="63"/>
    </row>
    <row r="20" spans="1:14" ht="15" thickBot="1" x14ac:dyDescent="0.25">
      <c r="N20" s="63"/>
    </row>
    <row r="21" spans="1:14" ht="15" x14ac:dyDescent="0.2">
      <c r="A21" s="269" t="s">
        <v>103</v>
      </c>
      <c r="B21" s="272" t="s">
        <v>131</v>
      </c>
      <c r="C21" s="272"/>
      <c r="D21" s="272"/>
      <c r="E21" s="272" t="s">
        <v>132</v>
      </c>
      <c r="F21" s="272"/>
      <c r="G21" s="272"/>
      <c r="H21" s="272" t="s">
        <v>133</v>
      </c>
      <c r="I21" s="272"/>
      <c r="J21" s="273"/>
      <c r="N21" s="63"/>
    </row>
    <row r="22" spans="1:14" ht="28.5" x14ac:dyDescent="0.2">
      <c r="A22" s="270"/>
      <c r="B22" s="11" t="s">
        <v>3</v>
      </c>
      <c r="C22" s="11" t="s">
        <v>117</v>
      </c>
      <c r="D22" s="11" t="s">
        <v>4</v>
      </c>
      <c r="E22" s="11" t="s">
        <v>3</v>
      </c>
      <c r="F22" s="11" t="s">
        <v>117</v>
      </c>
      <c r="G22" s="11" t="s">
        <v>4</v>
      </c>
      <c r="H22" s="11" t="s">
        <v>3</v>
      </c>
      <c r="I22" s="11" t="s">
        <v>117</v>
      </c>
      <c r="J22" s="12" t="s">
        <v>4</v>
      </c>
      <c r="N22" s="63"/>
    </row>
    <row r="23" spans="1:14" x14ac:dyDescent="0.2">
      <c r="A23" s="14" t="str">
        <f>A9</f>
        <v>Civil Rights Division</v>
      </c>
      <c r="B23" s="193">
        <v>73</v>
      </c>
      <c r="C23" s="193">
        <v>37</v>
      </c>
      <c r="D23" s="193">
        <v>7305</v>
      </c>
      <c r="E23" s="193">
        <v>0</v>
      </c>
      <c r="F23" s="193">
        <v>0</v>
      </c>
      <c r="G23" s="193">
        <v>0</v>
      </c>
      <c r="H23" s="193">
        <f>K9+B23+E23</f>
        <v>787</v>
      </c>
      <c r="I23" s="193">
        <f>L9+C23+F23</f>
        <v>643</v>
      </c>
      <c r="J23" s="194">
        <f>M9+D23+G23</f>
        <v>161881</v>
      </c>
      <c r="N23" s="63"/>
    </row>
    <row r="24" spans="1:14" ht="15" x14ac:dyDescent="0.25">
      <c r="A24" s="13" t="s">
        <v>100</v>
      </c>
      <c r="B24" s="125">
        <f t="shared" ref="B24:J24" si="4">SUM(B23:B23)</f>
        <v>73</v>
      </c>
      <c r="C24" s="125">
        <f t="shared" si="4"/>
        <v>37</v>
      </c>
      <c r="D24" s="125">
        <f t="shared" si="4"/>
        <v>7305</v>
      </c>
      <c r="E24" s="125">
        <f t="shared" si="4"/>
        <v>0</v>
      </c>
      <c r="F24" s="125">
        <f t="shared" si="4"/>
        <v>0</v>
      </c>
      <c r="G24" s="125">
        <f t="shared" si="4"/>
        <v>0</v>
      </c>
      <c r="H24" s="125">
        <f t="shared" si="4"/>
        <v>787</v>
      </c>
      <c r="I24" s="125">
        <f t="shared" si="4"/>
        <v>643</v>
      </c>
      <c r="J24" s="126">
        <f t="shared" si="4"/>
        <v>161881</v>
      </c>
      <c r="N24" s="63"/>
    </row>
    <row r="25" spans="1:14" ht="15" x14ac:dyDescent="0.25">
      <c r="A25" s="95" t="s">
        <v>99</v>
      </c>
      <c r="B25" s="127"/>
      <c r="C25" s="127"/>
      <c r="D25" s="128">
        <v>0</v>
      </c>
      <c r="E25" s="127"/>
      <c r="F25" s="127"/>
      <c r="G25" s="128">
        <v>0</v>
      </c>
      <c r="H25" s="127"/>
      <c r="I25" s="127"/>
      <c r="J25" s="129">
        <f>M11+D25+G25</f>
        <v>0</v>
      </c>
      <c r="N25" s="63"/>
    </row>
    <row r="26" spans="1:14" ht="15" x14ac:dyDescent="0.25">
      <c r="A26" s="110" t="s">
        <v>118</v>
      </c>
      <c r="B26" s="30"/>
      <c r="C26" s="30"/>
      <c r="D26" s="130">
        <f>SUM(D24:D25)</f>
        <v>7305</v>
      </c>
      <c r="E26" s="30"/>
      <c r="F26" s="30"/>
      <c r="G26" s="130">
        <f>SUM(G24:G25)</f>
        <v>0</v>
      </c>
      <c r="H26" s="30"/>
      <c r="I26" s="30"/>
      <c r="J26" s="131">
        <f>M12+D26+G26</f>
        <v>161881</v>
      </c>
      <c r="N26" s="63"/>
    </row>
    <row r="27" spans="1:14" x14ac:dyDescent="0.2">
      <c r="A27" s="94" t="s">
        <v>13</v>
      </c>
      <c r="B27" s="132"/>
      <c r="C27" s="132">
        <v>0</v>
      </c>
      <c r="D27" s="132"/>
      <c r="E27" s="132"/>
      <c r="F27" s="132">
        <v>0</v>
      </c>
      <c r="G27" s="132"/>
      <c r="H27" s="132"/>
      <c r="I27" s="132">
        <f>L13+C27+F27</f>
        <v>29</v>
      </c>
      <c r="J27" s="133"/>
      <c r="N27" s="63"/>
    </row>
    <row r="28" spans="1:14" x14ac:dyDescent="0.2">
      <c r="A28" s="17" t="s">
        <v>101</v>
      </c>
      <c r="B28" s="29"/>
      <c r="C28" s="29">
        <f>C24+C27</f>
        <v>37</v>
      </c>
      <c r="D28" s="29"/>
      <c r="E28" s="29"/>
      <c r="F28" s="29">
        <f>F24+F27</f>
        <v>0</v>
      </c>
      <c r="G28" s="29"/>
      <c r="H28" s="29"/>
      <c r="I28" s="29">
        <f>L14+C28+F28</f>
        <v>672</v>
      </c>
      <c r="J28" s="124"/>
      <c r="N28" s="63"/>
    </row>
    <row r="29" spans="1:14" x14ac:dyDescent="0.2">
      <c r="A29" s="17"/>
      <c r="B29" s="29"/>
      <c r="C29" s="29"/>
      <c r="D29" s="29"/>
      <c r="E29" s="29"/>
      <c r="F29" s="29"/>
      <c r="G29" s="29"/>
      <c r="H29" s="29"/>
      <c r="I29" s="29"/>
      <c r="J29" s="124"/>
      <c r="N29" s="63"/>
    </row>
    <row r="30" spans="1:14" x14ac:dyDescent="0.2">
      <c r="A30" s="17" t="s">
        <v>14</v>
      </c>
      <c r="B30" s="29"/>
      <c r="C30" s="29"/>
      <c r="D30" s="29"/>
      <c r="E30" s="29"/>
      <c r="F30" s="29"/>
      <c r="G30" s="29"/>
      <c r="H30" s="29"/>
      <c r="I30" s="29"/>
      <c r="J30" s="124"/>
      <c r="N30" s="63"/>
    </row>
    <row r="31" spans="1:14" x14ac:dyDescent="0.2">
      <c r="A31" s="18" t="s">
        <v>15</v>
      </c>
      <c r="B31" s="29"/>
      <c r="C31" s="29">
        <v>0</v>
      </c>
      <c r="D31" s="29"/>
      <c r="E31" s="29"/>
      <c r="F31" s="29">
        <v>0</v>
      </c>
      <c r="G31" s="29"/>
      <c r="H31" s="29"/>
      <c r="I31" s="29">
        <f>L17+C31+F31</f>
        <v>0</v>
      </c>
      <c r="J31" s="124"/>
      <c r="N31" s="63"/>
    </row>
    <row r="32" spans="1:14" x14ac:dyDescent="0.2">
      <c r="A32" s="19" t="s">
        <v>16</v>
      </c>
      <c r="B32" s="134"/>
      <c r="C32" s="134">
        <v>0</v>
      </c>
      <c r="D32" s="134"/>
      <c r="E32" s="134"/>
      <c r="F32" s="134">
        <v>0</v>
      </c>
      <c r="G32" s="134"/>
      <c r="H32" s="134"/>
      <c r="I32" s="134">
        <f>L18+C32+F32</f>
        <v>4</v>
      </c>
      <c r="J32" s="135"/>
      <c r="N32" s="63"/>
    </row>
    <row r="33" spans="1:14" ht="15" thickBot="1" x14ac:dyDescent="0.25">
      <c r="A33" s="20" t="s">
        <v>102</v>
      </c>
      <c r="B33" s="136"/>
      <c r="C33" s="136">
        <f>C28+C31+C32</f>
        <v>37</v>
      </c>
      <c r="D33" s="136"/>
      <c r="E33" s="136"/>
      <c r="F33" s="136">
        <f>F28+F31+F32</f>
        <v>0</v>
      </c>
      <c r="G33" s="136"/>
      <c r="H33" s="136"/>
      <c r="I33" s="136">
        <f>L19+C33+F33</f>
        <v>676</v>
      </c>
      <c r="J33" s="137"/>
      <c r="N33" s="63"/>
    </row>
    <row r="35" spans="1:14" x14ac:dyDescent="0.2">
      <c r="A35" s="167"/>
    </row>
  </sheetData>
  <mergeCells count="15">
    <mergeCell ref="A5:M5"/>
    <mergeCell ref="A6:M6"/>
    <mergeCell ref="A21:A22"/>
    <mergeCell ref="A1:M1"/>
    <mergeCell ref="A2:M2"/>
    <mergeCell ref="A3:M3"/>
    <mergeCell ref="A4:M4"/>
    <mergeCell ref="A7:A8"/>
    <mergeCell ref="B7:D7"/>
    <mergeCell ref="E7:G7"/>
    <mergeCell ref="H7:J7"/>
    <mergeCell ref="K7:M7"/>
    <mergeCell ref="B21:D21"/>
    <mergeCell ref="E21:G21"/>
    <mergeCell ref="H21:J21"/>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
  <sheetViews>
    <sheetView view="pageBreakPreview" zoomScale="85" zoomScaleNormal="100" zoomScaleSheetLayoutView="85" workbookViewId="0">
      <selection activeCell="A44" sqref="A44"/>
    </sheetView>
  </sheetViews>
  <sheetFormatPr defaultColWidth="9.140625" defaultRowHeight="14.25" x14ac:dyDescent="0.2"/>
  <cols>
    <col min="1" max="1" width="39.140625" style="9" customWidth="1"/>
    <col min="2" max="2" width="31" style="9" customWidth="1"/>
    <col min="3" max="5" width="8.7109375" style="9" customWidth="1"/>
    <col min="6" max="6" width="12.7109375" style="9" customWidth="1"/>
    <col min="7" max="9" width="8.7109375" style="9" customWidth="1"/>
    <col min="10" max="10" width="12.7109375" style="9" customWidth="1"/>
    <col min="11" max="11" width="14" style="4" bestFit="1" customWidth="1"/>
    <col min="12" max="12" width="4.5703125" style="9"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61" t="s">
        <v>141</v>
      </c>
      <c r="B1" s="261"/>
      <c r="C1" s="261"/>
      <c r="D1" s="261"/>
      <c r="E1" s="261"/>
      <c r="F1" s="261"/>
      <c r="G1" s="261"/>
      <c r="H1" s="261"/>
      <c r="I1" s="261"/>
      <c r="J1" s="261"/>
      <c r="K1" s="21"/>
      <c r="L1" s="6"/>
      <c r="M1" s="6"/>
      <c r="N1" s="6"/>
      <c r="O1" s="6"/>
      <c r="P1" s="6"/>
      <c r="Q1" s="6"/>
      <c r="R1" s="6"/>
    </row>
    <row r="2" spans="1:18" ht="18" x14ac:dyDescent="0.25">
      <c r="A2" s="262" t="s">
        <v>142</v>
      </c>
      <c r="B2" s="262"/>
      <c r="C2" s="262"/>
      <c r="D2" s="262"/>
      <c r="E2" s="262"/>
      <c r="F2" s="262"/>
      <c r="G2" s="262"/>
      <c r="H2" s="262"/>
      <c r="I2" s="262"/>
      <c r="J2" s="262"/>
      <c r="K2" s="21"/>
      <c r="L2" s="7"/>
      <c r="M2" s="7"/>
      <c r="N2" s="7"/>
      <c r="O2" s="7"/>
      <c r="P2" s="7"/>
      <c r="Q2" s="7"/>
      <c r="R2" s="7"/>
    </row>
    <row r="3" spans="1:18" ht="18" x14ac:dyDescent="0.25">
      <c r="A3" s="274" t="s">
        <v>1</v>
      </c>
      <c r="B3" s="274"/>
      <c r="C3" s="274"/>
      <c r="D3" s="274"/>
      <c r="E3" s="274"/>
      <c r="F3" s="274"/>
      <c r="G3" s="274"/>
      <c r="H3" s="274"/>
      <c r="I3" s="274"/>
      <c r="J3" s="274"/>
      <c r="K3" s="21"/>
      <c r="L3" s="10"/>
      <c r="M3" s="10"/>
      <c r="N3" s="10"/>
      <c r="O3" s="10"/>
      <c r="P3" s="10"/>
      <c r="Q3" s="10"/>
      <c r="R3" s="10"/>
    </row>
    <row r="4" spans="1:18" ht="18" x14ac:dyDescent="0.25">
      <c r="A4" s="268" t="s">
        <v>2</v>
      </c>
      <c r="B4" s="268"/>
      <c r="C4" s="268"/>
      <c r="D4" s="268"/>
      <c r="E4" s="268"/>
      <c r="F4" s="268"/>
      <c r="G4" s="268"/>
      <c r="H4" s="268"/>
      <c r="I4" s="268"/>
      <c r="J4" s="268"/>
      <c r="K4" s="21"/>
      <c r="L4" s="8"/>
      <c r="M4" s="8"/>
      <c r="N4" s="8"/>
      <c r="O4" s="8"/>
      <c r="P4" s="8"/>
      <c r="Q4" s="8"/>
      <c r="R4" s="8"/>
    </row>
    <row r="5" spans="1:18" ht="18.75" thickBot="1" x14ac:dyDescent="0.3">
      <c r="A5" s="280"/>
      <c r="B5" s="280"/>
      <c r="C5" s="280"/>
      <c r="D5" s="280"/>
      <c r="E5" s="280"/>
      <c r="F5" s="280"/>
      <c r="G5" s="281"/>
      <c r="H5" s="281"/>
      <c r="I5" s="281"/>
      <c r="J5" s="281"/>
      <c r="K5" s="21"/>
      <c r="L5" s="8"/>
      <c r="M5" s="8"/>
      <c r="N5" s="8"/>
      <c r="O5" s="8"/>
      <c r="P5" s="8"/>
      <c r="Q5" s="8"/>
      <c r="R5" s="8"/>
    </row>
    <row r="6" spans="1:18" s="24" customFormat="1" ht="33.75" customHeight="1" x14ac:dyDescent="0.25">
      <c r="A6" s="269" t="s">
        <v>18</v>
      </c>
      <c r="B6" s="278" t="s">
        <v>104</v>
      </c>
      <c r="C6" s="275" t="s">
        <v>142</v>
      </c>
      <c r="D6" s="276"/>
      <c r="E6" s="276"/>
      <c r="F6" s="277"/>
      <c r="G6" s="275" t="s">
        <v>19</v>
      </c>
      <c r="H6" s="276"/>
      <c r="I6" s="276"/>
      <c r="J6" s="277"/>
      <c r="K6" s="21"/>
    </row>
    <row r="7" spans="1:18" s="24" customFormat="1" ht="28.5" x14ac:dyDescent="0.25">
      <c r="A7" s="270"/>
      <c r="B7" s="279"/>
      <c r="C7" s="22" t="s">
        <v>3</v>
      </c>
      <c r="D7" s="22" t="s">
        <v>22</v>
      </c>
      <c r="E7" s="22" t="s">
        <v>117</v>
      </c>
      <c r="F7" s="22" t="s">
        <v>4</v>
      </c>
      <c r="G7" s="22" t="s">
        <v>3</v>
      </c>
      <c r="H7" s="22" t="s">
        <v>22</v>
      </c>
      <c r="I7" s="22" t="s">
        <v>117</v>
      </c>
      <c r="J7" s="22" t="s">
        <v>4</v>
      </c>
      <c r="K7" s="21"/>
    </row>
    <row r="8" spans="1:18" s="24" customFormat="1" ht="18" x14ac:dyDescent="0.25">
      <c r="A8" s="215" t="s">
        <v>144</v>
      </c>
      <c r="B8" s="234" t="s">
        <v>142</v>
      </c>
      <c r="C8" s="237">
        <v>50</v>
      </c>
      <c r="D8" s="237">
        <v>25</v>
      </c>
      <c r="E8" s="237">
        <v>25</v>
      </c>
      <c r="F8" s="237">
        <v>5072</v>
      </c>
      <c r="G8" s="237">
        <f>+C8</f>
        <v>50</v>
      </c>
      <c r="H8" s="237">
        <f t="shared" ref="H8" si="0">+D8</f>
        <v>25</v>
      </c>
      <c r="I8" s="237">
        <f t="shared" ref="I8" si="1">+E8</f>
        <v>25</v>
      </c>
      <c r="J8" s="237">
        <f t="shared" ref="J8" si="2">+F8</f>
        <v>5072</v>
      </c>
      <c r="K8" s="21"/>
    </row>
    <row r="9" spans="1:18" s="24" customFormat="1" ht="18" x14ac:dyDescent="0.25">
      <c r="A9" s="215" t="s">
        <v>145</v>
      </c>
      <c r="B9" s="236" t="s">
        <v>142</v>
      </c>
      <c r="C9" s="235">
        <v>20</v>
      </c>
      <c r="D9" s="235">
        <v>9</v>
      </c>
      <c r="E9" s="235">
        <v>10</v>
      </c>
      <c r="F9" s="235">
        <v>1928</v>
      </c>
      <c r="G9" s="235">
        <f>+C9</f>
        <v>20</v>
      </c>
      <c r="H9" s="235">
        <f t="shared" ref="H9:H10" si="3">+D9</f>
        <v>9</v>
      </c>
      <c r="I9" s="235">
        <f t="shared" ref="I9:I10" si="4">+E9</f>
        <v>10</v>
      </c>
      <c r="J9" s="235">
        <f t="shared" ref="J9:J10" si="5">+F9</f>
        <v>1928</v>
      </c>
      <c r="K9" s="21"/>
    </row>
    <row r="10" spans="1:18" s="24" customFormat="1" ht="18" x14ac:dyDescent="0.25">
      <c r="A10" s="216" t="s">
        <v>192</v>
      </c>
      <c r="B10" s="233" t="s">
        <v>142</v>
      </c>
      <c r="C10" s="142">
        <v>3</v>
      </c>
      <c r="D10" s="142">
        <v>2</v>
      </c>
      <c r="E10" s="142">
        <v>2</v>
      </c>
      <c r="F10" s="142">
        <v>305</v>
      </c>
      <c r="G10" s="142">
        <f t="shared" ref="G10" si="6">+C10</f>
        <v>3</v>
      </c>
      <c r="H10" s="142">
        <f t="shared" si="3"/>
        <v>2</v>
      </c>
      <c r="I10" s="142">
        <f t="shared" si="4"/>
        <v>2</v>
      </c>
      <c r="J10" s="142">
        <f t="shared" si="5"/>
        <v>305</v>
      </c>
      <c r="K10" s="21"/>
    </row>
    <row r="11" spans="1:18" s="24" customFormat="1" ht="18.75" thickBot="1" x14ac:dyDescent="0.3">
      <c r="A11" s="25" t="s">
        <v>21</v>
      </c>
      <c r="B11" s="26"/>
      <c r="C11" s="35">
        <f t="shared" ref="C11:J11" si="7">SUM(C8:C10)</f>
        <v>73</v>
      </c>
      <c r="D11" s="35">
        <f t="shared" si="7"/>
        <v>36</v>
      </c>
      <c r="E11" s="35">
        <f t="shared" si="7"/>
        <v>37</v>
      </c>
      <c r="F11" s="35">
        <f t="shared" si="7"/>
        <v>7305</v>
      </c>
      <c r="G11" s="35">
        <f t="shared" si="7"/>
        <v>73</v>
      </c>
      <c r="H11" s="35">
        <f t="shared" si="7"/>
        <v>36</v>
      </c>
      <c r="I11" s="35">
        <f t="shared" si="7"/>
        <v>37</v>
      </c>
      <c r="J11" s="35">
        <f t="shared" si="7"/>
        <v>7305</v>
      </c>
      <c r="K11" s="21"/>
    </row>
    <row r="12" spans="1:18" s="24" customFormat="1" ht="18" x14ac:dyDescent="0.25">
      <c r="K12" s="21"/>
    </row>
    <row r="14" spans="1:18" x14ac:dyDescent="0.2">
      <c r="B14" s="27"/>
    </row>
  </sheetData>
  <mergeCells count="9">
    <mergeCell ref="A1:J1"/>
    <mergeCell ref="A2:J2"/>
    <mergeCell ref="A3:J3"/>
    <mergeCell ref="A4:J4"/>
    <mergeCell ref="G6:J6"/>
    <mergeCell ref="C6:F6"/>
    <mergeCell ref="B6:B7"/>
    <mergeCell ref="A6:A7"/>
    <mergeCell ref="A5:J5"/>
  </mergeCells>
  <printOptions horizontalCentered="1"/>
  <pageMargins left="0.7" right="0.7" top="0.66" bottom="0.65" header="0.3" footer="0.3"/>
  <pageSetup scale="82" fitToHeight="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0"/>
  <sheetViews>
    <sheetView view="pageBreakPreview" zoomScale="85" zoomScaleNormal="100" zoomScaleSheetLayoutView="85" workbookViewId="0">
      <selection activeCell="H38" sqref="H38"/>
    </sheetView>
  </sheetViews>
  <sheetFormatPr defaultColWidth="9.140625" defaultRowHeight="14.25" x14ac:dyDescent="0.2"/>
  <cols>
    <col min="1" max="1" width="7.42578125" style="9" customWidth="1"/>
    <col min="2" max="2" width="61.425781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61" t="s">
        <v>23</v>
      </c>
      <c r="B1" s="261"/>
      <c r="C1" s="261"/>
      <c r="D1" s="261"/>
      <c r="E1" s="261"/>
      <c r="F1" s="261"/>
      <c r="G1" s="261"/>
      <c r="H1" s="261"/>
      <c r="I1" s="261"/>
      <c r="J1" s="261"/>
      <c r="K1" s="261"/>
      <c r="L1" s="261"/>
      <c r="M1" s="261"/>
      <c r="N1" s="261"/>
      <c r="O1" s="63"/>
      <c r="P1" s="6"/>
      <c r="Q1" s="6"/>
      <c r="R1" s="6"/>
      <c r="S1" s="6"/>
      <c r="T1" s="6"/>
      <c r="U1" s="6"/>
      <c r="V1" s="6"/>
    </row>
    <row r="2" spans="1:22" ht="15" x14ac:dyDescent="0.2">
      <c r="A2" s="262" t="s">
        <v>142</v>
      </c>
      <c r="B2" s="262"/>
      <c r="C2" s="262"/>
      <c r="D2" s="262"/>
      <c r="E2" s="262"/>
      <c r="F2" s="262"/>
      <c r="G2" s="262"/>
      <c r="H2" s="262"/>
      <c r="I2" s="262"/>
      <c r="J2" s="262"/>
      <c r="K2" s="262"/>
      <c r="L2" s="262"/>
      <c r="M2" s="262"/>
      <c r="N2" s="262"/>
      <c r="O2" s="63"/>
      <c r="P2" s="7"/>
      <c r="Q2" s="7"/>
      <c r="R2" s="7"/>
      <c r="S2" s="7"/>
      <c r="T2" s="7"/>
      <c r="U2" s="7"/>
      <c r="V2" s="7"/>
    </row>
    <row r="3" spans="1:22" x14ac:dyDescent="0.2">
      <c r="A3" s="274" t="s">
        <v>1</v>
      </c>
      <c r="B3" s="274"/>
      <c r="C3" s="274"/>
      <c r="D3" s="274"/>
      <c r="E3" s="274"/>
      <c r="F3" s="274"/>
      <c r="G3" s="274"/>
      <c r="H3" s="274"/>
      <c r="I3" s="274"/>
      <c r="J3" s="274"/>
      <c r="K3" s="274"/>
      <c r="L3" s="274"/>
      <c r="M3" s="274"/>
      <c r="N3" s="274"/>
      <c r="O3" s="63"/>
      <c r="P3" s="10"/>
      <c r="Q3" s="10"/>
      <c r="R3" s="10"/>
      <c r="S3" s="10"/>
      <c r="T3" s="10"/>
      <c r="U3" s="10"/>
      <c r="V3" s="10"/>
    </row>
    <row r="4" spans="1:22" x14ac:dyDescent="0.2">
      <c r="A4" s="268" t="s">
        <v>2</v>
      </c>
      <c r="B4" s="268"/>
      <c r="C4" s="268"/>
      <c r="D4" s="268"/>
      <c r="E4" s="268"/>
      <c r="F4" s="268"/>
      <c r="G4" s="268"/>
      <c r="H4" s="268"/>
      <c r="I4" s="268"/>
      <c r="J4" s="268"/>
      <c r="K4" s="268"/>
      <c r="L4" s="268"/>
      <c r="M4" s="268"/>
      <c r="N4" s="268"/>
      <c r="O4" s="63"/>
      <c r="P4" s="8"/>
      <c r="Q4" s="8"/>
      <c r="R4" s="8"/>
      <c r="S4" s="8"/>
      <c r="T4" s="8"/>
      <c r="U4" s="8"/>
      <c r="V4" s="8"/>
    </row>
    <row r="5" spans="1:22" x14ac:dyDescent="0.2">
      <c r="A5" s="271"/>
      <c r="B5" s="271"/>
      <c r="C5" s="271"/>
      <c r="D5" s="271"/>
      <c r="E5" s="271"/>
      <c r="F5" s="271"/>
      <c r="G5" s="271"/>
      <c r="H5" s="271"/>
      <c r="I5" s="271"/>
      <c r="J5" s="271"/>
      <c r="K5" s="271"/>
      <c r="L5" s="271"/>
      <c r="M5" s="271"/>
      <c r="N5" s="271"/>
      <c r="O5" s="63"/>
      <c r="P5" s="8"/>
      <c r="Q5" s="8"/>
      <c r="R5" s="8"/>
      <c r="S5" s="8"/>
      <c r="T5" s="8"/>
      <c r="U5" s="8"/>
      <c r="V5" s="8"/>
    </row>
    <row r="6" spans="1:22" ht="15" thickBot="1" x14ac:dyDescent="0.25">
      <c r="A6" s="287"/>
      <c r="B6" s="287"/>
      <c r="C6" s="287"/>
      <c r="D6" s="287"/>
      <c r="E6" s="287"/>
      <c r="F6" s="287"/>
      <c r="G6" s="287"/>
      <c r="H6" s="287"/>
      <c r="I6" s="287"/>
      <c r="J6" s="287"/>
      <c r="K6" s="287"/>
      <c r="L6" s="287"/>
      <c r="M6" s="287"/>
      <c r="N6" s="287"/>
      <c r="O6" s="63"/>
      <c r="P6" s="8"/>
      <c r="Q6" s="8"/>
      <c r="R6" s="8"/>
      <c r="S6" s="8"/>
      <c r="T6" s="8"/>
      <c r="U6" s="8"/>
      <c r="V6" s="8"/>
    </row>
    <row r="7" spans="1:22" s="24" customFormat="1" ht="63.75" customHeight="1" x14ac:dyDescent="0.2">
      <c r="A7" s="285" t="s">
        <v>24</v>
      </c>
      <c r="B7" s="278"/>
      <c r="C7" s="272" t="s">
        <v>139</v>
      </c>
      <c r="D7" s="272"/>
      <c r="E7" s="272" t="s">
        <v>178</v>
      </c>
      <c r="F7" s="272"/>
      <c r="G7" s="272" t="s">
        <v>127</v>
      </c>
      <c r="H7" s="272"/>
      <c r="I7" s="272" t="s">
        <v>131</v>
      </c>
      <c r="J7" s="272"/>
      <c r="K7" s="272" t="s">
        <v>132</v>
      </c>
      <c r="L7" s="272"/>
      <c r="M7" s="272" t="s">
        <v>128</v>
      </c>
      <c r="N7" s="273"/>
      <c r="O7" s="63"/>
    </row>
    <row r="8" spans="1:22" s="24" customFormat="1" ht="42.75" x14ac:dyDescent="0.2">
      <c r="A8" s="286"/>
      <c r="B8" s="279"/>
      <c r="C8" s="22" t="s">
        <v>26</v>
      </c>
      <c r="D8" s="104" t="s">
        <v>25</v>
      </c>
      <c r="E8" s="22" t="s">
        <v>26</v>
      </c>
      <c r="F8" s="104" t="s">
        <v>25</v>
      </c>
      <c r="G8" s="22" t="s">
        <v>26</v>
      </c>
      <c r="H8" s="22" t="s">
        <v>25</v>
      </c>
      <c r="I8" s="22" t="s">
        <v>26</v>
      </c>
      <c r="J8" s="22" t="s">
        <v>25</v>
      </c>
      <c r="K8" s="22" t="s">
        <v>26</v>
      </c>
      <c r="L8" s="22" t="s">
        <v>25</v>
      </c>
      <c r="M8" s="22" t="s">
        <v>26</v>
      </c>
      <c r="N8" s="28" t="s">
        <v>25</v>
      </c>
      <c r="O8" s="63"/>
    </row>
    <row r="9" spans="1:22" ht="30" x14ac:dyDescent="0.2">
      <c r="A9" s="31" t="s">
        <v>27</v>
      </c>
      <c r="B9" s="255" t="s">
        <v>204</v>
      </c>
      <c r="C9" s="15"/>
      <c r="D9" s="15"/>
      <c r="E9" s="15"/>
      <c r="F9" s="15"/>
      <c r="G9" s="15"/>
      <c r="H9" s="15"/>
      <c r="I9" s="15"/>
      <c r="J9" s="15"/>
      <c r="K9" s="15"/>
      <c r="L9" s="15"/>
      <c r="M9" s="15"/>
      <c r="N9" s="16"/>
      <c r="O9" s="63"/>
    </row>
    <row r="10" spans="1:22" ht="30" customHeight="1" x14ac:dyDescent="0.2">
      <c r="A10" s="32">
        <v>2.5</v>
      </c>
      <c r="B10" s="191" t="s">
        <v>187</v>
      </c>
      <c r="C10" s="195">
        <v>636</v>
      </c>
      <c r="D10" s="195">
        <v>136341</v>
      </c>
      <c r="E10" s="195">
        <v>635</v>
      </c>
      <c r="F10" s="195">
        <v>144173</v>
      </c>
      <c r="G10" s="195">
        <v>635</v>
      </c>
      <c r="H10" s="195">
        <v>154576</v>
      </c>
      <c r="I10" s="195">
        <v>37</v>
      </c>
      <c r="J10" s="195">
        <v>7305</v>
      </c>
      <c r="K10" s="195">
        <v>0</v>
      </c>
      <c r="L10" s="195">
        <v>0</v>
      </c>
      <c r="M10" s="195">
        <f t="shared" ref="M10" si="0">G10+I10+K10</f>
        <v>672</v>
      </c>
      <c r="N10" s="196">
        <f t="shared" ref="N10" si="1">H10+J10+L10</f>
        <v>161881</v>
      </c>
      <c r="O10" s="63"/>
    </row>
    <row r="11" spans="1:22" hidden="1" x14ac:dyDescent="0.2">
      <c r="A11" s="32"/>
      <c r="B11" s="36"/>
      <c r="C11" s="195"/>
      <c r="D11" s="195"/>
      <c r="E11" s="195"/>
      <c r="F11" s="195"/>
      <c r="G11" s="195"/>
      <c r="H11" s="195"/>
      <c r="I11" s="195"/>
      <c r="J11" s="195"/>
      <c r="K11" s="195"/>
      <c r="L11" s="195"/>
      <c r="M11" s="195"/>
      <c r="N11" s="196"/>
      <c r="O11" s="63"/>
    </row>
    <row r="12" spans="1:22" ht="15" x14ac:dyDescent="0.25">
      <c r="A12" s="190"/>
      <c r="B12" s="37" t="s">
        <v>28</v>
      </c>
      <c r="C12" s="197">
        <f t="shared" ref="C12:N12" si="2">SUM(C10:C11)</f>
        <v>636</v>
      </c>
      <c r="D12" s="197">
        <f t="shared" si="2"/>
        <v>136341</v>
      </c>
      <c r="E12" s="197">
        <f t="shared" si="2"/>
        <v>635</v>
      </c>
      <c r="F12" s="197">
        <f t="shared" si="2"/>
        <v>144173</v>
      </c>
      <c r="G12" s="197">
        <f t="shared" si="2"/>
        <v>635</v>
      </c>
      <c r="H12" s="197">
        <f t="shared" si="2"/>
        <v>154576</v>
      </c>
      <c r="I12" s="197">
        <f t="shared" si="2"/>
        <v>37</v>
      </c>
      <c r="J12" s="197">
        <f t="shared" si="2"/>
        <v>7305</v>
      </c>
      <c r="K12" s="197">
        <f t="shared" si="2"/>
        <v>0</v>
      </c>
      <c r="L12" s="197">
        <f t="shared" si="2"/>
        <v>0</v>
      </c>
      <c r="M12" s="197">
        <f t="shared" si="2"/>
        <v>672</v>
      </c>
      <c r="N12" s="198">
        <f t="shared" si="2"/>
        <v>161881</v>
      </c>
      <c r="O12" s="63"/>
    </row>
    <row r="13" spans="1:22" ht="15.75" thickBot="1" x14ac:dyDescent="0.3">
      <c r="A13" s="33"/>
      <c r="B13" s="34" t="s">
        <v>29</v>
      </c>
      <c r="C13" s="199">
        <f>+C12</f>
        <v>636</v>
      </c>
      <c r="D13" s="199">
        <f t="shared" ref="D13:N13" si="3">+D12</f>
        <v>136341</v>
      </c>
      <c r="E13" s="199">
        <f t="shared" si="3"/>
        <v>635</v>
      </c>
      <c r="F13" s="199">
        <f t="shared" si="3"/>
        <v>144173</v>
      </c>
      <c r="G13" s="199">
        <f t="shared" si="3"/>
        <v>635</v>
      </c>
      <c r="H13" s="199">
        <f t="shared" si="3"/>
        <v>154576</v>
      </c>
      <c r="I13" s="199">
        <f t="shared" si="3"/>
        <v>37</v>
      </c>
      <c r="J13" s="199">
        <f t="shared" si="3"/>
        <v>7305</v>
      </c>
      <c r="K13" s="199">
        <f t="shared" si="3"/>
        <v>0</v>
      </c>
      <c r="L13" s="199">
        <f t="shared" si="3"/>
        <v>0</v>
      </c>
      <c r="M13" s="199">
        <f t="shared" si="3"/>
        <v>672</v>
      </c>
      <c r="N13" s="200">
        <f t="shared" si="3"/>
        <v>161881</v>
      </c>
      <c r="O13" s="63"/>
    </row>
    <row r="14" spans="1:22" x14ac:dyDescent="0.2">
      <c r="O14" s="63"/>
    </row>
    <row r="15" spans="1:22" ht="15" x14ac:dyDescent="0.2">
      <c r="A15" s="284" t="s">
        <v>105</v>
      </c>
      <c r="B15" s="284"/>
      <c r="C15" s="284"/>
      <c r="D15" s="284"/>
      <c r="E15" s="284"/>
      <c r="F15" s="284"/>
      <c r="G15" s="284"/>
      <c r="H15" s="284"/>
      <c r="I15" s="284"/>
      <c r="J15" s="284"/>
      <c r="K15" s="284"/>
      <c r="L15" s="284"/>
      <c r="M15" s="284"/>
      <c r="N15" s="284"/>
      <c r="O15" s="63"/>
    </row>
    <row r="16" spans="1:22" x14ac:dyDescent="0.2">
      <c r="O16" s="63"/>
    </row>
    <row r="18" spans="1:3" x14ac:dyDescent="0.2">
      <c r="A18" s="282"/>
      <c r="B18" s="283"/>
      <c r="C18" s="283"/>
    </row>
    <row r="19" spans="1:3" x14ac:dyDescent="0.2">
      <c r="A19" s="283"/>
      <c r="B19" s="283"/>
      <c r="C19" s="283"/>
    </row>
    <row r="20" spans="1:3" x14ac:dyDescent="0.2">
      <c r="A20" s="283"/>
      <c r="B20" s="283"/>
      <c r="C20" s="283"/>
    </row>
  </sheetData>
  <mergeCells count="15">
    <mergeCell ref="A18:C20"/>
    <mergeCell ref="A15:N15"/>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2"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view="pageBreakPreview" zoomScale="85" zoomScaleNormal="100" zoomScaleSheetLayoutView="85" workbookViewId="0">
      <pane xSplit="4" ySplit="6" topLeftCell="E7" activePane="bottomRight" state="frozen"/>
      <selection activeCell="U45" sqref="U45"/>
      <selection pane="topRight" activeCell="U45" sqref="U45"/>
      <selection pane="bottomLeft" activeCell="U45" sqref="U45"/>
      <selection pane="bottomRight" activeCell="B23" sqref="B23"/>
    </sheetView>
  </sheetViews>
  <sheetFormatPr defaultColWidth="9.140625" defaultRowHeight="14.25" x14ac:dyDescent="0.2"/>
  <cols>
    <col min="1" max="1" width="3.7109375" style="153" customWidth="1"/>
    <col min="2" max="2" width="71.140625" style="153" customWidth="1"/>
    <col min="3" max="4" width="14.7109375" style="153" customWidth="1"/>
    <col min="5" max="6" width="8.7109375" style="153" customWidth="1"/>
    <col min="7" max="7" width="12.7109375" style="153" customWidth="1"/>
    <col min="8" max="8" width="14" style="44" bestFit="1" customWidth="1"/>
    <col min="9" max="9" width="4.5703125" style="153" customWidth="1"/>
    <col min="10" max="11" width="8.28515625" style="153" customWidth="1"/>
    <col min="12" max="12" width="12.7109375" style="153" customWidth="1"/>
    <col min="13" max="14" width="8.28515625" style="153" customWidth="1"/>
    <col min="15" max="15" width="12.7109375" style="153" customWidth="1"/>
    <col min="16" max="16384" width="9.140625" style="153"/>
  </cols>
  <sheetData>
    <row r="1" spans="1:15" ht="18" x14ac:dyDescent="0.25">
      <c r="A1" s="304" t="s">
        <v>106</v>
      </c>
      <c r="B1" s="304"/>
      <c r="C1" s="304"/>
      <c r="D1" s="304"/>
      <c r="E1" s="304"/>
      <c r="F1" s="304"/>
      <c r="G1" s="304"/>
      <c r="H1" s="40"/>
      <c r="I1" s="6"/>
      <c r="J1" s="6"/>
      <c r="K1" s="6"/>
      <c r="L1" s="6"/>
      <c r="M1" s="6"/>
      <c r="N1" s="6"/>
      <c r="O1" s="6"/>
    </row>
    <row r="2" spans="1:15" ht="15" x14ac:dyDescent="0.2">
      <c r="A2" s="305" t="s">
        <v>142</v>
      </c>
      <c r="B2" s="305"/>
      <c r="C2" s="305"/>
      <c r="D2" s="305"/>
      <c r="E2" s="305"/>
      <c r="F2" s="305"/>
      <c r="G2" s="305"/>
      <c r="H2" s="40"/>
      <c r="I2" s="7"/>
      <c r="J2" s="7"/>
      <c r="K2" s="7"/>
      <c r="L2" s="7"/>
      <c r="M2" s="7"/>
      <c r="N2" s="7"/>
      <c r="O2" s="7"/>
    </row>
    <row r="3" spans="1:15" x14ac:dyDescent="0.2">
      <c r="A3" s="306" t="s">
        <v>1</v>
      </c>
      <c r="B3" s="306"/>
      <c r="C3" s="306"/>
      <c r="D3" s="306"/>
      <c r="E3" s="306"/>
      <c r="F3" s="306"/>
      <c r="G3" s="306"/>
      <c r="H3" s="40"/>
      <c r="I3" s="170"/>
      <c r="J3" s="170"/>
      <c r="K3" s="170"/>
      <c r="L3" s="170"/>
      <c r="M3" s="170"/>
      <c r="N3" s="170"/>
      <c r="O3" s="170"/>
    </row>
    <row r="4" spans="1:15" x14ac:dyDescent="0.2">
      <c r="A4" s="307" t="s">
        <v>2</v>
      </c>
      <c r="B4" s="307"/>
      <c r="C4" s="307"/>
      <c r="D4" s="307"/>
      <c r="E4" s="307"/>
      <c r="F4" s="307"/>
      <c r="G4" s="307"/>
      <c r="H4" s="40"/>
      <c r="I4" s="169"/>
      <c r="J4" s="169"/>
      <c r="K4" s="169"/>
      <c r="L4" s="169"/>
      <c r="M4" s="169"/>
      <c r="N4" s="169"/>
      <c r="O4" s="169"/>
    </row>
    <row r="5" spans="1:15" ht="15" thickBot="1" x14ac:dyDescent="0.25">
      <c r="A5" s="309"/>
      <c r="B5" s="309"/>
      <c r="C5" s="309"/>
      <c r="D5" s="309"/>
      <c r="E5" s="310"/>
      <c r="F5" s="310"/>
      <c r="G5" s="310"/>
      <c r="H5" s="40"/>
      <c r="I5" s="169"/>
      <c r="J5" s="169"/>
      <c r="K5" s="169"/>
      <c r="L5" s="169"/>
      <c r="M5" s="169"/>
      <c r="N5" s="169"/>
      <c r="O5" s="169"/>
    </row>
    <row r="6" spans="1:15" s="41" customFormat="1" ht="29.25" customHeight="1" thickBot="1" x14ac:dyDescent="0.25">
      <c r="A6" s="39"/>
      <c r="B6" s="39"/>
      <c r="C6" s="39"/>
      <c r="D6" s="39"/>
      <c r="E6" s="56" t="s">
        <v>3</v>
      </c>
      <c r="F6" s="46" t="s">
        <v>97</v>
      </c>
      <c r="G6" s="45" t="s">
        <v>4</v>
      </c>
      <c r="H6" s="40"/>
    </row>
    <row r="7" spans="1:15" s="41" customFormat="1" ht="12" x14ac:dyDescent="0.2">
      <c r="A7" s="50"/>
      <c r="B7" s="308" t="s">
        <v>5</v>
      </c>
      <c r="C7" s="308"/>
      <c r="D7" s="308"/>
      <c r="E7" s="49"/>
      <c r="F7" s="49"/>
      <c r="G7" s="59"/>
      <c r="H7" s="40"/>
    </row>
    <row r="8" spans="1:15" s="41" customFormat="1" ht="48.75" customHeight="1" x14ac:dyDescent="0.2">
      <c r="A8" s="42">
        <v>1</v>
      </c>
      <c r="B8" s="294" t="s">
        <v>188</v>
      </c>
      <c r="C8" s="294"/>
      <c r="D8" s="295"/>
      <c r="E8" s="51"/>
      <c r="F8" s="51"/>
      <c r="G8" s="57">
        <v>653</v>
      </c>
      <c r="H8" s="40"/>
    </row>
    <row r="9" spans="1:15" s="41" customFormat="1" ht="50.1" customHeight="1" x14ac:dyDescent="0.2">
      <c r="A9" s="42">
        <v>2</v>
      </c>
      <c r="B9" s="302" t="s">
        <v>189</v>
      </c>
      <c r="C9" s="302"/>
      <c r="D9" s="303"/>
      <c r="E9" s="51"/>
      <c r="F9" s="51"/>
      <c r="G9" s="57">
        <v>222</v>
      </c>
      <c r="H9" s="40"/>
    </row>
    <row r="10" spans="1:15" s="41" customFormat="1" ht="50.1" customHeight="1" x14ac:dyDescent="0.2">
      <c r="A10" s="42">
        <v>3</v>
      </c>
      <c r="B10" s="302" t="s">
        <v>190</v>
      </c>
      <c r="C10" s="302"/>
      <c r="D10" s="303"/>
      <c r="E10" s="51"/>
      <c r="F10" s="51"/>
      <c r="G10" s="57">
        <v>889</v>
      </c>
      <c r="H10" s="40"/>
    </row>
    <row r="11" spans="1:15" s="41" customFormat="1" ht="38.25" customHeight="1" x14ac:dyDescent="0.2">
      <c r="A11" s="42">
        <v>4</v>
      </c>
      <c r="B11" s="294" t="s">
        <v>174</v>
      </c>
      <c r="C11" s="290"/>
      <c r="D11" s="296"/>
      <c r="E11" s="51"/>
      <c r="F11" s="51"/>
      <c r="G11" s="57">
        <v>128</v>
      </c>
      <c r="H11" s="40"/>
    </row>
    <row r="12" spans="1:15" s="41" customFormat="1" ht="63" customHeight="1" x14ac:dyDescent="0.2">
      <c r="A12" s="42">
        <v>5</v>
      </c>
      <c r="B12" s="294" t="s">
        <v>186</v>
      </c>
      <c r="C12" s="290"/>
      <c r="D12" s="296"/>
      <c r="E12" s="51" t="s">
        <v>31</v>
      </c>
      <c r="F12" s="51"/>
      <c r="G12" s="57">
        <v>143</v>
      </c>
      <c r="H12" s="40"/>
    </row>
    <row r="13" spans="1:15" s="41" customFormat="1" ht="12" x14ac:dyDescent="0.2">
      <c r="A13" s="43"/>
      <c r="B13" s="297" t="s">
        <v>32</v>
      </c>
      <c r="C13" s="297"/>
      <c r="D13" s="297"/>
      <c r="E13" s="48">
        <f>SUM(E8:E12)</f>
        <v>0</v>
      </c>
      <c r="F13" s="48">
        <f>SUM(F8:F12)</f>
        <v>0</v>
      </c>
      <c r="G13" s="58">
        <f>SUM(G8:G12)</f>
        <v>2035</v>
      </c>
      <c r="H13" s="40"/>
    </row>
    <row r="14" spans="1:15" s="41" customFormat="1" ht="12" x14ac:dyDescent="0.2">
      <c r="A14" s="53"/>
      <c r="B14" s="300" t="s">
        <v>6</v>
      </c>
      <c r="C14" s="300"/>
      <c r="D14" s="301"/>
      <c r="E14" s="52"/>
      <c r="F14" s="52"/>
      <c r="G14" s="60"/>
      <c r="H14" s="40"/>
    </row>
    <row r="15" spans="1:15" s="41" customFormat="1" ht="76.5" customHeight="1" x14ac:dyDescent="0.2">
      <c r="A15" s="42">
        <v>1</v>
      </c>
      <c r="B15" s="294" t="s">
        <v>146</v>
      </c>
      <c r="C15" s="290"/>
      <c r="D15" s="296"/>
      <c r="E15" s="51"/>
      <c r="F15" s="51"/>
      <c r="G15" s="57">
        <v>1106</v>
      </c>
      <c r="H15" s="40"/>
    </row>
    <row r="16" spans="1:15" s="41" customFormat="1" ht="37.5" customHeight="1" x14ac:dyDescent="0.2">
      <c r="A16" s="42">
        <v>2</v>
      </c>
      <c r="B16" s="294" t="s">
        <v>134</v>
      </c>
      <c r="C16" s="290"/>
      <c r="D16" s="296"/>
      <c r="E16" s="51"/>
      <c r="F16" s="51"/>
      <c r="G16" s="57">
        <v>7262</v>
      </c>
      <c r="H16" s="40"/>
    </row>
    <row r="17" spans="1:8" s="41" customFormat="1" ht="12" x14ac:dyDescent="0.2">
      <c r="A17" s="43"/>
      <c r="B17" s="297" t="s">
        <v>33</v>
      </c>
      <c r="C17" s="297"/>
      <c r="D17" s="297"/>
      <c r="E17" s="48">
        <f>SUM(E15:E16)</f>
        <v>0</v>
      </c>
      <c r="F17" s="48">
        <f>SUM(F15:F16)</f>
        <v>0</v>
      </c>
      <c r="G17" s="58">
        <f>SUM(G15:G16)</f>
        <v>8368</v>
      </c>
      <c r="H17" s="40"/>
    </row>
    <row r="18" spans="1:8" s="41" customFormat="1" ht="18" customHeight="1" thickBot="1" x14ac:dyDescent="0.25">
      <c r="A18" s="54"/>
      <c r="B18" s="298" t="s">
        <v>197</v>
      </c>
      <c r="C18" s="298"/>
      <c r="D18" s="299"/>
      <c r="E18" s="55">
        <f>+E13+E17</f>
        <v>0</v>
      </c>
      <c r="F18" s="55">
        <f t="shared" ref="F18:G18" si="0">+F13+F17</f>
        <v>0</v>
      </c>
      <c r="G18" s="61">
        <f t="shared" si="0"/>
        <v>10403</v>
      </c>
      <c r="H18" s="40"/>
    </row>
    <row r="19" spans="1:8" x14ac:dyDescent="0.2">
      <c r="H19" s="40"/>
    </row>
    <row r="20" spans="1:8" hidden="1" x14ac:dyDescent="0.2">
      <c r="A20" s="100"/>
      <c r="B20" s="288" t="s">
        <v>109</v>
      </c>
      <c r="C20" s="288"/>
      <c r="D20" s="289"/>
      <c r="E20" s="101"/>
      <c r="F20" s="101"/>
      <c r="G20" s="102"/>
      <c r="H20" s="40"/>
    </row>
    <row r="21" spans="1:8" s="41" customFormat="1" ht="12" hidden="1" x14ac:dyDescent="0.2">
      <c r="A21" s="42">
        <v>1</v>
      </c>
      <c r="B21" s="290" t="s">
        <v>107</v>
      </c>
      <c r="C21" s="291"/>
      <c r="D21" s="292"/>
      <c r="E21" s="47"/>
      <c r="F21" s="47"/>
      <c r="G21" s="57"/>
      <c r="H21" s="40"/>
    </row>
    <row r="22" spans="1:8" s="41" customFormat="1" ht="12.75" hidden="1" thickBot="1" x14ac:dyDescent="0.25">
      <c r="A22" s="103"/>
      <c r="B22" s="293" t="s">
        <v>108</v>
      </c>
      <c r="C22" s="293"/>
      <c r="D22" s="293"/>
      <c r="E22" s="55">
        <f>SUM(E21:E21)</f>
        <v>0</v>
      </c>
      <c r="F22" s="55">
        <f>SUM(F21:F21)</f>
        <v>0</v>
      </c>
      <c r="G22" s="61">
        <f>SUM(G21:G21)</f>
        <v>0</v>
      </c>
      <c r="H22" s="40"/>
    </row>
    <row r="23" spans="1:8" s="41" customFormat="1" x14ac:dyDescent="0.2">
      <c r="A23" s="153"/>
      <c r="B23" s="153"/>
      <c r="C23" s="153"/>
      <c r="D23" s="153"/>
      <c r="E23" s="153"/>
      <c r="F23" s="153"/>
      <c r="G23" s="153"/>
      <c r="H23" s="40"/>
    </row>
  </sheetData>
  <mergeCells count="20">
    <mergeCell ref="A1:G1"/>
    <mergeCell ref="A2:G2"/>
    <mergeCell ref="A3:G3"/>
    <mergeCell ref="A4:G4"/>
    <mergeCell ref="B7:D7"/>
    <mergeCell ref="A5:G5"/>
    <mergeCell ref="B20:D20"/>
    <mergeCell ref="B21:D21"/>
    <mergeCell ref="B22:D22"/>
    <mergeCell ref="B8:D8"/>
    <mergeCell ref="B11:D11"/>
    <mergeCell ref="B12:D12"/>
    <mergeCell ref="B13:D13"/>
    <mergeCell ref="B18:D18"/>
    <mergeCell ref="B14:D14"/>
    <mergeCell ref="B15:D15"/>
    <mergeCell ref="B16:D16"/>
    <mergeCell ref="B17:D17"/>
    <mergeCell ref="B9:D9"/>
    <mergeCell ref="B10:D10"/>
  </mergeCells>
  <printOptions horizontalCentered="1"/>
  <pageMargins left="0.7" right="0.7" top="0.65" bottom="0.46" header="0.3" footer="0.21"/>
  <pageSetup scale="91"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4"/>
  <sheetViews>
    <sheetView view="pageBreakPreview" zoomScale="80" zoomScaleNormal="100" zoomScaleSheetLayoutView="80" workbookViewId="0">
      <selection activeCell="A28" sqref="A28"/>
    </sheetView>
  </sheetViews>
  <sheetFormatPr defaultColWidth="9.140625" defaultRowHeight="14.25" x14ac:dyDescent="0.2"/>
  <cols>
    <col min="1" max="1" width="37.140625" style="153" customWidth="1"/>
    <col min="2" max="3" width="8.28515625" style="153" customWidth="1"/>
    <col min="4" max="4" width="12.7109375" style="153" customWidth="1"/>
    <col min="5" max="5" width="7.140625" style="153" customWidth="1"/>
    <col min="6" max="6" width="8.7109375" style="153" customWidth="1"/>
    <col min="7" max="7" width="8.7109375" style="153" bestFit="1" customWidth="1"/>
    <col min="8" max="8" width="7.140625" style="153" customWidth="1"/>
    <col min="9" max="9" width="8.7109375" style="153" customWidth="1"/>
    <col min="10" max="10" width="8.7109375" style="153" bestFit="1" customWidth="1"/>
    <col min="11" max="11" width="7.140625" style="153" customWidth="1"/>
    <col min="12" max="12" width="8.7109375" style="153" customWidth="1"/>
    <col min="13" max="13" width="12.7109375" style="153" customWidth="1"/>
    <col min="14" max="15" width="8.28515625" style="153" customWidth="1"/>
    <col min="16" max="16" width="11.5703125" style="153" customWidth="1"/>
    <col min="17" max="17" width="11.28515625" style="153" bestFit="1" customWidth="1"/>
    <col min="18" max="18" width="12.7109375" style="153" customWidth="1"/>
    <col min="19" max="20" width="8.28515625" style="153" customWidth="1"/>
    <col min="21" max="21" width="9.28515625" style="153" bestFit="1" customWidth="1"/>
    <col min="22" max="22" width="14" style="4" bestFit="1" customWidth="1"/>
    <col min="23" max="23" width="4.5703125" style="153" customWidth="1"/>
    <col min="24" max="25" width="8.28515625" style="153" customWidth="1"/>
    <col min="26" max="26" width="12.7109375" style="153" customWidth="1"/>
    <col min="27" max="28" width="8.28515625" style="153" customWidth="1"/>
    <col min="29" max="29" width="12.7109375" style="153" customWidth="1"/>
    <col min="30" max="16384" width="9.140625" style="153"/>
  </cols>
  <sheetData>
    <row r="1" spans="1:29" ht="18" x14ac:dyDescent="0.25">
      <c r="A1" s="261" t="s">
        <v>36</v>
      </c>
      <c r="B1" s="261"/>
      <c r="C1" s="261"/>
      <c r="D1" s="261"/>
      <c r="E1" s="261"/>
      <c r="F1" s="261"/>
      <c r="G1" s="261"/>
      <c r="H1" s="261"/>
      <c r="I1" s="261"/>
      <c r="J1" s="261"/>
      <c r="K1" s="261"/>
      <c r="L1" s="261"/>
      <c r="M1" s="261"/>
      <c r="N1" s="261"/>
      <c r="O1" s="261"/>
      <c r="P1" s="261"/>
      <c r="Q1" s="261"/>
      <c r="R1" s="261"/>
      <c r="S1" s="261"/>
      <c r="T1" s="261"/>
      <c r="U1" s="261"/>
      <c r="V1" s="63"/>
      <c r="W1" s="6"/>
      <c r="X1" s="6"/>
      <c r="Y1" s="6"/>
      <c r="Z1" s="6"/>
      <c r="AA1" s="6"/>
      <c r="AB1" s="6"/>
      <c r="AC1" s="6"/>
    </row>
    <row r="2" spans="1:29" ht="15" x14ac:dyDescent="0.2">
      <c r="A2" s="262" t="s">
        <v>142</v>
      </c>
      <c r="B2" s="262"/>
      <c r="C2" s="262"/>
      <c r="D2" s="262"/>
      <c r="E2" s="262"/>
      <c r="F2" s="262"/>
      <c r="G2" s="262"/>
      <c r="H2" s="262"/>
      <c r="I2" s="262"/>
      <c r="J2" s="262"/>
      <c r="K2" s="262"/>
      <c r="L2" s="262"/>
      <c r="M2" s="262"/>
      <c r="N2" s="262"/>
      <c r="O2" s="262"/>
      <c r="P2" s="262"/>
      <c r="Q2" s="262"/>
      <c r="R2" s="262"/>
      <c r="S2" s="262"/>
      <c r="T2" s="262"/>
      <c r="U2" s="262"/>
      <c r="V2" s="63"/>
      <c r="W2" s="7"/>
      <c r="X2" s="7"/>
      <c r="Y2" s="7"/>
      <c r="Z2" s="7"/>
      <c r="AA2" s="7"/>
      <c r="AB2" s="7"/>
      <c r="AC2" s="7"/>
    </row>
    <row r="3" spans="1:29" x14ac:dyDescent="0.2">
      <c r="A3" s="263" t="s">
        <v>1</v>
      </c>
      <c r="B3" s="263"/>
      <c r="C3" s="263"/>
      <c r="D3" s="263"/>
      <c r="E3" s="263"/>
      <c r="F3" s="263"/>
      <c r="G3" s="263"/>
      <c r="H3" s="263"/>
      <c r="I3" s="263"/>
      <c r="J3" s="263"/>
      <c r="K3" s="263"/>
      <c r="L3" s="263"/>
      <c r="M3" s="263"/>
      <c r="N3" s="263"/>
      <c r="O3" s="263"/>
      <c r="P3" s="263"/>
      <c r="Q3" s="263"/>
      <c r="R3" s="263"/>
      <c r="S3" s="263"/>
      <c r="T3" s="263"/>
      <c r="U3" s="263"/>
      <c r="V3" s="63"/>
      <c r="W3" s="170"/>
      <c r="X3" s="170"/>
      <c r="Y3" s="170"/>
      <c r="Z3" s="170"/>
      <c r="AA3" s="170"/>
      <c r="AB3" s="170"/>
      <c r="AC3" s="170"/>
    </row>
    <row r="4" spans="1:29" x14ac:dyDescent="0.2">
      <c r="A4" s="305" t="s">
        <v>2</v>
      </c>
      <c r="B4" s="305"/>
      <c r="C4" s="305"/>
      <c r="D4" s="305"/>
      <c r="E4" s="305"/>
      <c r="F4" s="305"/>
      <c r="G4" s="305"/>
      <c r="H4" s="305"/>
      <c r="I4" s="305"/>
      <c r="J4" s="305"/>
      <c r="K4" s="305"/>
      <c r="L4" s="305"/>
      <c r="M4" s="305"/>
      <c r="N4" s="305"/>
      <c r="O4" s="305"/>
      <c r="P4" s="305"/>
      <c r="Q4" s="305"/>
      <c r="R4" s="305"/>
      <c r="S4" s="305"/>
      <c r="T4" s="305"/>
      <c r="U4" s="305"/>
      <c r="V4" s="63"/>
      <c r="W4" s="169"/>
      <c r="X4" s="169"/>
      <c r="Y4" s="169"/>
      <c r="Z4" s="169"/>
      <c r="AA4" s="169"/>
      <c r="AB4" s="169"/>
      <c r="AC4" s="169"/>
    </row>
    <row r="5" spans="1:29" x14ac:dyDescent="0.2">
      <c r="A5" s="169"/>
      <c r="B5" s="169"/>
      <c r="C5" s="169"/>
      <c r="D5" s="169"/>
      <c r="E5" s="169"/>
      <c r="F5" s="169"/>
      <c r="G5" s="169"/>
      <c r="H5" s="169"/>
      <c r="I5" s="169"/>
      <c r="J5" s="169"/>
      <c r="K5" s="169"/>
      <c r="L5" s="169"/>
      <c r="M5" s="169"/>
      <c r="N5" s="169"/>
      <c r="O5" s="169"/>
      <c r="P5" s="169"/>
      <c r="Q5" s="169"/>
      <c r="R5" s="169"/>
      <c r="S5" s="169"/>
      <c r="T5" s="169"/>
      <c r="U5" s="169"/>
      <c r="V5" s="63"/>
      <c r="W5" s="169"/>
      <c r="X5" s="169"/>
      <c r="Y5" s="169"/>
      <c r="Z5" s="169"/>
      <c r="AA5" s="169"/>
      <c r="AB5" s="169"/>
      <c r="AC5" s="169"/>
    </row>
    <row r="6" spans="1:29" ht="15" thickBot="1" x14ac:dyDescent="0.25">
      <c r="A6" s="219"/>
      <c r="B6" s="219"/>
      <c r="C6" s="219"/>
      <c r="D6" s="219"/>
      <c r="E6" s="219"/>
      <c r="F6" s="219"/>
      <c r="G6" s="219"/>
      <c r="H6" s="219"/>
      <c r="I6" s="219"/>
      <c r="J6" s="219"/>
      <c r="K6" s="219"/>
      <c r="L6" s="219"/>
      <c r="M6" s="219"/>
      <c r="N6" s="219"/>
      <c r="O6" s="219"/>
      <c r="P6" s="219"/>
      <c r="Q6" s="219"/>
      <c r="R6" s="219"/>
      <c r="S6" s="219"/>
      <c r="T6" s="219"/>
      <c r="U6" s="219"/>
      <c r="V6" s="63"/>
      <c r="W6" s="169"/>
      <c r="X6" s="169"/>
      <c r="Y6" s="169"/>
      <c r="Z6" s="169"/>
      <c r="AA6" s="169"/>
      <c r="AB6" s="169"/>
      <c r="AC6" s="169"/>
    </row>
    <row r="7" spans="1:29" ht="33.75" customHeight="1" x14ac:dyDescent="0.2">
      <c r="A7" s="269" t="s">
        <v>103</v>
      </c>
      <c r="B7" s="272" t="s">
        <v>198</v>
      </c>
      <c r="C7" s="272"/>
      <c r="D7" s="272"/>
      <c r="E7" s="272" t="s">
        <v>199</v>
      </c>
      <c r="F7" s="276"/>
      <c r="G7" s="277"/>
      <c r="H7" s="272" t="s">
        <v>140</v>
      </c>
      <c r="I7" s="276"/>
      <c r="J7" s="277"/>
      <c r="K7" s="272" t="s">
        <v>34</v>
      </c>
      <c r="L7" s="276"/>
      <c r="M7" s="277"/>
      <c r="N7" s="272" t="s">
        <v>193</v>
      </c>
      <c r="O7" s="272"/>
      <c r="P7" s="272"/>
      <c r="Q7" s="214" t="s">
        <v>35</v>
      </c>
      <c r="R7" s="214" t="s">
        <v>110</v>
      </c>
      <c r="S7" s="272" t="s">
        <v>182</v>
      </c>
      <c r="T7" s="272"/>
      <c r="U7" s="273"/>
      <c r="V7" s="63"/>
    </row>
    <row r="8" spans="1:29" ht="28.5" x14ac:dyDescent="0.2">
      <c r="A8" s="270"/>
      <c r="B8" s="171" t="s">
        <v>3</v>
      </c>
      <c r="C8" s="171" t="s">
        <v>200</v>
      </c>
      <c r="D8" s="171" t="s">
        <v>4</v>
      </c>
      <c r="E8" s="171" t="s">
        <v>3</v>
      </c>
      <c r="F8" s="171" t="s">
        <v>200</v>
      </c>
      <c r="G8" s="171" t="s">
        <v>4</v>
      </c>
      <c r="H8" s="171" t="s">
        <v>3</v>
      </c>
      <c r="I8" s="171" t="s">
        <v>200</v>
      </c>
      <c r="J8" s="171" t="s">
        <v>4</v>
      </c>
      <c r="K8" s="171" t="s">
        <v>3</v>
      </c>
      <c r="L8" s="171" t="s">
        <v>200</v>
      </c>
      <c r="M8" s="171" t="s">
        <v>4</v>
      </c>
      <c r="N8" s="171" t="s">
        <v>3</v>
      </c>
      <c r="O8" s="171" t="s">
        <v>200</v>
      </c>
      <c r="P8" s="171" t="s">
        <v>4</v>
      </c>
      <c r="Q8" s="171" t="s">
        <v>4</v>
      </c>
      <c r="R8" s="171" t="s">
        <v>4</v>
      </c>
      <c r="S8" s="171" t="s">
        <v>3</v>
      </c>
      <c r="T8" s="171" t="s">
        <v>200</v>
      </c>
      <c r="U8" s="220" t="s">
        <v>4</v>
      </c>
      <c r="V8" s="63"/>
    </row>
    <row r="9" spans="1:29" x14ac:dyDescent="0.2">
      <c r="A9" s="181" t="s">
        <v>142</v>
      </c>
      <c r="B9" s="221">
        <v>715</v>
      </c>
      <c r="C9" s="221">
        <v>607</v>
      </c>
      <c r="D9" s="221">
        <v>143568</v>
      </c>
      <c r="E9" s="221">
        <v>0</v>
      </c>
      <c r="F9" s="221">
        <v>0</v>
      </c>
      <c r="G9" s="221">
        <v>0</v>
      </c>
      <c r="H9" s="221">
        <v>0</v>
      </c>
      <c r="I9" s="221">
        <v>0</v>
      </c>
      <c r="J9" s="221">
        <v>-7227</v>
      </c>
      <c r="K9" s="221">
        <v>0</v>
      </c>
      <c r="L9" s="221">
        <v>0</v>
      </c>
      <c r="M9" s="221">
        <v>0</v>
      </c>
      <c r="N9" s="221">
        <v>0</v>
      </c>
      <c r="O9" s="221">
        <v>0</v>
      </c>
      <c r="P9" s="221">
        <v>2525</v>
      </c>
      <c r="Q9" s="221">
        <v>0</v>
      </c>
      <c r="R9" s="221">
        <v>0</v>
      </c>
      <c r="S9" s="221">
        <f t="shared" ref="S9:T9" si="0">B9+N9</f>
        <v>715</v>
      </c>
      <c r="T9" s="221">
        <f t="shared" si="0"/>
        <v>607</v>
      </c>
      <c r="U9" s="222">
        <f>D9+P9+Q9+R9+J9+M9+G9</f>
        <v>138866</v>
      </c>
      <c r="V9" s="63"/>
    </row>
    <row r="10" spans="1:29" ht="15" x14ac:dyDescent="0.25">
      <c r="A10" s="13" t="s">
        <v>100</v>
      </c>
      <c r="B10" s="125">
        <f t="shared" ref="B10:U10" si="1">SUM(B9:B9)</f>
        <v>715</v>
      </c>
      <c r="C10" s="125">
        <f t="shared" si="1"/>
        <v>607</v>
      </c>
      <c r="D10" s="125">
        <f t="shared" si="1"/>
        <v>143568</v>
      </c>
      <c r="E10" s="125">
        <f t="shared" si="1"/>
        <v>0</v>
      </c>
      <c r="F10" s="125">
        <f t="shared" si="1"/>
        <v>0</v>
      </c>
      <c r="G10" s="125">
        <f t="shared" si="1"/>
        <v>0</v>
      </c>
      <c r="H10" s="125">
        <f t="shared" si="1"/>
        <v>0</v>
      </c>
      <c r="I10" s="125">
        <f t="shared" si="1"/>
        <v>0</v>
      </c>
      <c r="J10" s="125">
        <f t="shared" si="1"/>
        <v>-7227</v>
      </c>
      <c r="K10" s="125">
        <f t="shared" si="1"/>
        <v>0</v>
      </c>
      <c r="L10" s="125">
        <f t="shared" si="1"/>
        <v>0</v>
      </c>
      <c r="M10" s="125">
        <f t="shared" si="1"/>
        <v>0</v>
      </c>
      <c r="N10" s="125">
        <f t="shared" si="1"/>
        <v>0</v>
      </c>
      <c r="O10" s="125">
        <f t="shared" si="1"/>
        <v>0</v>
      </c>
      <c r="P10" s="125">
        <f t="shared" si="1"/>
        <v>2525</v>
      </c>
      <c r="Q10" s="125">
        <f t="shared" si="1"/>
        <v>0</v>
      </c>
      <c r="R10" s="125">
        <f t="shared" si="1"/>
        <v>0</v>
      </c>
      <c r="S10" s="125">
        <f t="shared" si="1"/>
        <v>715</v>
      </c>
      <c r="T10" s="125">
        <f t="shared" si="1"/>
        <v>607</v>
      </c>
      <c r="U10" s="126">
        <f t="shared" si="1"/>
        <v>138866</v>
      </c>
      <c r="V10" s="63"/>
    </row>
    <row r="11" spans="1:29" x14ac:dyDescent="0.2">
      <c r="A11" s="215" t="s">
        <v>13</v>
      </c>
      <c r="B11" s="223"/>
      <c r="C11" s="223">
        <v>29</v>
      </c>
      <c r="D11" s="223"/>
      <c r="E11" s="223"/>
      <c r="F11" s="223">
        <v>0</v>
      </c>
      <c r="G11" s="223"/>
      <c r="H11" s="223"/>
      <c r="I11" s="223">
        <v>0</v>
      </c>
      <c r="J11" s="223"/>
      <c r="K11" s="223"/>
      <c r="L11" s="223">
        <v>0</v>
      </c>
      <c r="M11" s="223"/>
      <c r="N11" s="223"/>
      <c r="O11" s="223">
        <v>0</v>
      </c>
      <c r="P11" s="223"/>
      <c r="Q11" s="223"/>
      <c r="R11" s="223"/>
      <c r="S11" s="223"/>
      <c r="T11" s="223">
        <f>C11+O11+I11</f>
        <v>29</v>
      </c>
      <c r="U11" s="224"/>
      <c r="V11" s="63"/>
    </row>
    <row r="12" spans="1:29" x14ac:dyDescent="0.2">
      <c r="A12" s="216" t="s">
        <v>101</v>
      </c>
      <c r="B12" s="186"/>
      <c r="C12" s="186">
        <f>C10+C11</f>
        <v>636</v>
      </c>
      <c r="D12" s="186"/>
      <c r="E12" s="186"/>
      <c r="F12" s="186">
        <f>F10+F11</f>
        <v>0</v>
      </c>
      <c r="G12" s="186"/>
      <c r="H12" s="186"/>
      <c r="I12" s="186">
        <f>I10+I11</f>
        <v>0</v>
      </c>
      <c r="J12" s="186"/>
      <c r="K12" s="186"/>
      <c r="L12" s="186">
        <f>L10+L11</f>
        <v>0</v>
      </c>
      <c r="M12" s="186"/>
      <c r="N12" s="186"/>
      <c r="O12" s="186">
        <f>O10+O11</f>
        <v>0</v>
      </c>
      <c r="P12" s="186"/>
      <c r="Q12" s="186"/>
      <c r="R12" s="186"/>
      <c r="S12" s="186"/>
      <c r="T12" s="223">
        <f>T10+T11</f>
        <v>636</v>
      </c>
      <c r="U12" s="156"/>
      <c r="V12" s="63"/>
    </row>
    <row r="13" spans="1:29" x14ac:dyDescent="0.2">
      <c r="A13" s="216"/>
      <c r="B13" s="186"/>
      <c r="C13" s="186"/>
      <c r="D13" s="186"/>
      <c r="E13" s="186"/>
      <c r="F13" s="186"/>
      <c r="G13" s="186"/>
      <c r="H13" s="186"/>
      <c r="I13" s="186"/>
      <c r="J13" s="186"/>
      <c r="K13" s="186"/>
      <c r="L13" s="186"/>
      <c r="M13" s="186"/>
      <c r="N13" s="186"/>
      <c r="O13" s="186"/>
      <c r="P13" s="186"/>
      <c r="Q13" s="186"/>
      <c r="R13" s="186"/>
      <c r="S13" s="186"/>
      <c r="T13" s="186"/>
      <c r="U13" s="156"/>
      <c r="V13" s="63"/>
    </row>
    <row r="14" spans="1:29" x14ac:dyDescent="0.2">
      <c r="A14" s="216" t="s">
        <v>14</v>
      </c>
      <c r="B14" s="186"/>
      <c r="C14" s="186"/>
      <c r="D14" s="186"/>
      <c r="E14" s="186"/>
      <c r="F14" s="186"/>
      <c r="G14" s="186"/>
      <c r="H14" s="186"/>
      <c r="I14" s="186"/>
      <c r="J14" s="186"/>
      <c r="K14" s="186"/>
      <c r="L14" s="186"/>
      <c r="M14" s="186"/>
      <c r="N14" s="186"/>
      <c r="O14" s="186"/>
      <c r="P14" s="186"/>
      <c r="Q14" s="186"/>
      <c r="R14" s="186"/>
      <c r="S14" s="186"/>
      <c r="T14" s="186"/>
      <c r="U14" s="156"/>
      <c r="V14" s="63"/>
    </row>
    <row r="15" spans="1:29" x14ac:dyDescent="0.2">
      <c r="A15" s="225" t="s">
        <v>15</v>
      </c>
      <c r="B15" s="186"/>
      <c r="C15" s="186">
        <v>4</v>
      </c>
      <c r="D15" s="186"/>
      <c r="E15" s="186"/>
      <c r="F15" s="186">
        <v>0</v>
      </c>
      <c r="G15" s="186"/>
      <c r="H15" s="186"/>
      <c r="I15" s="186">
        <v>0</v>
      </c>
      <c r="J15" s="186"/>
      <c r="K15" s="186"/>
      <c r="L15" s="186">
        <v>0</v>
      </c>
      <c r="M15" s="186"/>
      <c r="N15" s="186"/>
      <c r="O15" s="186">
        <v>0</v>
      </c>
      <c r="P15" s="186"/>
      <c r="Q15" s="186"/>
      <c r="R15" s="186"/>
      <c r="S15" s="186"/>
      <c r="T15" s="186">
        <f>C15+O15+I15</f>
        <v>4</v>
      </c>
      <c r="U15" s="156"/>
      <c r="V15" s="63"/>
    </row>
    <row r="16" spans="1:29" x14ac:dyDescent="0.2">
      <c r="A16" s="226" t="s">
        <v>16</v>
      </c>
      <c r="B16" s="227"/>
      <c r="C16" s="227">
        <v>0</v>
      </c>
      <c r="D16" s="227"/>
      <c r="E16" s="227"/>
      <c r="F16" s="227">
        <v>0</v>
      </c>
      <c r="G16" s="227"/>
      <c r="H16" s="227"/>
      <c r="I16" s="227">
        <v>0</v>
      </c>
      <c r="J16" s="227"/>
      <c r="K16" s="227"/>
      <c r="L16" s="227">
        <v>0</v>
      </c>
      <c r="M16" s="227"/>
      <c r="N16" s="227"/>
      <c r="O16" s="227">
        <v>0</v>
      </c>
      <c r="P16" s="227"/>
      <c r="Q16" s="227"/>
      <c r="R16" s="227"/>
      <c r="S16" s="227"/>
      <c r="T16" s="186">
        <f>C16+O16+I15</f>
        <v>0</v>
      </c>
      <c r="U16" s="228"/>
      <c r="V16" s="63"/>
    </row>
    <row r="17" spans="1:22" ht="15" thickBot="1" x14ac:dyDescent="0.25">
      <c r="A17" s="229" t="s">
        <v>102</v>
      </c>
      <c r="B17" s="230"/>
      <c r="C17" s="230">
        <f>C12+C15+C16</f>
        <v>640</v>
      </c>
      <c r="D17" s="230"/>
      <c r="E17" s="230"/>
      <c r="F17" s="230">
        <f>F12+F15+F16</f>
        <v>0</v>
      </c>
      <c r="G17" s="230"/>
      <c r="H17" s="230"/>
      <c r="I17" s="230">
        <f>I12+I15+I16</f>
        <v>0</v>
      </c>
      <c r="J17" s="230"/>
      <c r="K17" s="230"/>
      <c r="L17" s="230">
        <f>L12+L15+L16</f>
        <v>0</v>
      </c>
      <c r="M17" s="230"/>
      <c r="N17" s="230"/>
      <c r="O17" s="230">
        <f>O12+O15+O16</f>
        <v>0</v>
      </c>
      <c r="P17" s="230"/>
      <c r="Q17" s="230"/>
      <c r="R17" s="230"/>
      <c r="S17" s="230"/>
      <c r="T17" s="230">
        <f>SUM(T12,T15:T16)</f>
        <v>640</v>
      </c>
      <c r="U17" s="231"/>
      <c r="V17" s="63"/>
    </row>
    <row r="18" spans="1:22" ht="15" x14ac:dyDescent="0.25">
      <c r="A18" s="232" t="s">
        <v>201</v>
      </c>
      <c r="B18" s="207"/>
      <c r="C18" s="207"/>
      <c r="D18" s="207"/>
      <c r="E18" s="207"/>
      <c r="F18" s="207"/>
      <c r="G18" s="207"/>
      <c r="H18" s="207"/>
      <c r="I18" s="207"/>
      <c r="J18" s="207"/>
      <c r="K18" s="207"/>
      <c r="L18" s="207"/>
      <c r="M18" s="207"/>
      <c r="N18" s="207"/>
      <c r="O18" s="207"/>
      <c r="P18" s="207"/>
      <c r="Q18" s="207"/>
      <c r="R18" s="207"/>
      <c r="S18" s="207"/>
      <c r="T18" s="207"/>
      <c r="U18" s="207"/>
      <c r="V18" s="63"/>
    </row>
    <row r="19" spans="1:22" x14ac:dyDescent="0.2">
      <c r="A19" s="311" t="s">
        <v>202</v>
      </c>
      <c r="B19" s="311"/>
      <c r="C19" s="311"/>
      <c r="D19" s="311"/>
      <c r="E19" s="311"/>
      <c r="F19" s="311"/>
      <c r="G19" s="311"/>
      <c r="H19" s="311"/>
      <c r="I19" s="311"/>
      <c r="J19" s="311"/>
      <c r="K19" s="311"/>
      <c r="L19" s="311"/>
      <c r="M19" s="311"/>
      <c r="N19" s="311"/>
      <c r="O19" s="311"/>
      <c r="P19" s="311"/>
      <c r="Q19" s="311"/>
      <c r="R19" s="311"/>
      <c r="S19" s="311"/>
      <c r="T19" s="311"/>
      <c r="U19" s="311"/>
      <c r="V19" s="63"/>
    </row>
    <row r="20" spans="1:22" x14ac:dyDescent="0.2">
      <c r="V20" s="63"/>
    </row>
    <row r="21" spans="1:22" ht="15" x14ac:dyDescent="0.25">
      <c r="A21" s="5" t="s">
        <v>34</v>
      </c>
      <c r="V21" s="63"/>
    </row>
    <row r="22" spans="1:22" ht="15" customHeight="1" x14ac:dyDescent="0.2">
      <c r="A22" s="311"/>
      <c r="B22" s="311"/>
      <c r="C22" s="311"/>
      <c r="D22" s="311"/>
      <c r="E22" s="311"/>
      <c r="F22" s="311"/>
      <c r="G22" s="311"/>
      <c r="H22" s="311"/>
      <c r="I22" s="311"/>
      <c r="J22" s="311"/>
      <c r="K22" s="311"/>
      <c r="L22" s="311"/>
      <c r="M22" s="311"/>
      <c r="N22" s="311"/>
      <c r="O22" s="311"/>
      <c r="P22" s="311"/>
      <c r="Q22" s="311"/>
      <c r="R22" s="311"/>
      <c r="S22" s="311"/>
      <c r="T22" s="311"/>
      <c r="U22" s="311"/>
      <c r="V22" s="63"/>
    </row>
    <row r="23" spans="1:22" ht="15" x14ac:dyDescent="0.25">
      <c r="A23" s="23" t="s">
        <v>203</v>
      </c>
      <c r="B23" s="170"/>
      <c r="C23" s="170"/>
      <c r="D23" s="170"/>
      <c r="E23" s="170"/>
      <c r="F23" s="170"/>
      <c r="G23" s="170"/>
      <c r="H23" s="170"/>
      <c r="I23" s="170"/>
      <c r="J23" s="170"/>
      <c r="K23" s="170"/>
      <c r="L23" s="170"/>
      <c r="M23" s="170"/>
      <c r="N23" s="170"/>
      <c r="O23" s="170"/>
      <c r="P23" s="170"/>
      <c r="Q23" s="170"/>
      <c r="R23" s="170"/>
      <c r="S23" s="170"/>
      <c r="T23" s="170"/>
      <c r="U23" s="170"/>
      <c r="V23" s="63"/>
    </row>
    <row r="24" spans="1:22" x14ac:dyDescent="0.2">
      <c r="A24" s="153" t="s">
        <v>177</v>
      </c>
      <c r="V24" s="63"/>
    </row>
  </sheetData>
  <mergeCells count="13">
    <mergeCell ref="S7:U7"/>
    <mergeCell ref="A19:U19"/>
    <mergeCell ref="A22:U22"/>
    <mergeCell ref="A1:U1"/>
    <mergeCell ref="A2:U2"/>
    <mergeCell ref="A3:U3"/>
    <mergeCell ref="A4:U4"/>
    <mergeCell ref="A7:A8"/>
    <mergeCell ref="B7:D7"/>
    <mergeCell ref="E7:G7"/>
    <mergeCell ref="H7:J7"/>
    <mergeCell ref="K7:M7"/>
    <mergeCell ref="N7:P7"/>
  </mergeCells>
  <printOptions horizontalCentered="1"/>
  <pageMargins left="0.7" right="0.7" top="0.64" bottom="0.61" header="0.3" footer="0.3"/>
  <pageSetup scale="55"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view="pageBreakPreview" zoomScale="85" zoomScaleNormal="100" zoomScaleSheetLayoutView="85" workbookViewId="0">
      <selection activeCell="N45" sqref="N45"/>
    </sheetView>
  </sheetViews>
  <sheetFormatPr defaultColWidth="9.140625" defaultRowHeight="14.25" x14ac:dyDescent="0.2"/>
  <cols>
    <col min="1" max="1" width="37.140625" style="9" customWidth="1"/>
    <col min="2" max="3" width="8.28515625" style="9" customWidth="1"/>
    <col min="4" max="4" width="12.7109375" style="9" customWidth="1"/>
    <col min="5" max="5" width="15" style="9" customWidth="1"/>
    <col min="6" max="7" width="8.28515625" style="9" customWidth="1"/>
    <col min="8"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261" t="s">
        <v>135</v>
      </c>
      <c r="B1" s="261"/>
      <c r="C1" s="261"/>
      <c r="D1" s="261"/>
      <c r="E1" s="261"/>
      <c r="F1" s="261"/>
      <c r="G1" s="261"/>
      <c r="H1" s="261"/>
      <c r="I1" s="261"/>
      <c r="J1" s="261"/>
      <c r="K1" s="261"/>
      <c r="L1" s="261"/>
      <c r="M1" s="261"/>
      <c r="N1" s="63"/>
      <c r="O1" s="6"/>
      <c r="P1" s="6"/>
      <c r="Q1" s="6"/>
      <c r="R1" s="6"/>
      <c r="S1" s="6"/>
      <c r="T1" s="6"/>
      <c r="U1" s="6"/>
    </row>
    <row r="2" spans="1:21" ht="15" x14ac:dyDescent="0.2">
      <c r="A2" s="262" t="s">
        <v>142</v>
      </c>
      <c r="B2" s="262"/>
      <c r="C2" s="262"/>
      <c r="D2" s="262"/>
      <c r="E2" s="262"/>
      <c r="F2" s="262"/>
      <c r="G2" s="262"/>
      <c r="H2" s="262"/>
      <c r="I2" s="262"/>
      <c r="J2" s="262"/>
      <c r="K2" s="262"/>
      <c r="L2" s="262"/>
      <c r="M2" s="262"/>
      <c r="N2" s="63"/>
      <c r="O2" s="7"/>
      <c r="P2" s="7"/>
      <c r="Q2" s="7"/>
      <c r="R2" s="7"/>
      <c r="S2" s="7"/>
      <c r="T2" s="7"/>
      <c r="U2" s="7"/>
    </row>
    <row r="3" spans="1:21" x14ac:dyDescent="0.2">
      <c r="A3" s="271" t="s">
        <v>1</v>
      </c>
      <c r="B3" s="271"/>
      <c r="C3" s="271"/>
      <c r="D3" s="271"/>
      <c r="E3" s="271"/>
      <c r="F3" s="271"/>
      <c r="G3" s="271"/>
      <c r="H3" s="271"/>
      <c r="I3" s="271"/>
      <c r="J3" s="271"/>
      <c r="K3" s="271"/>
      <c r="L3" s="271"/>
      <c r="M3" s="271"/>
      <c r="N3" s="63"/>
      <c r="O3" s="10"/>
      <c r="P3" s="10"/>
      <c r="Q3" s="10"/>
      <c r="R3" s="10"/>
      <c r="S3" s="10"/>
      <c r="T3" s="10"/>
      <c r="U3" s="10"/>
    </row>
    <row r="4" spans="1:21" x14ac:dyDescent="0.2">
      <c r="A4" s="268" t="s">
        <v>2</v>
      </c>
      <c r="B4" s="268"/>
      <c r="C4" s="268"/>
      <c r="D4" s="268"/>
      <c r="E4" s="268"/>
      <c r="F4" s="268"/>
      <c r="G4" s="268"/>
      <c r="H4" s="268"/>
      <c r="I4" s="268"/>
      <c r="J4" s="268"/>
      <c r="K4" s="268"/>
      <c r="L4" s="268"/>
      <c r="M4" s="268"/>
      <c r="N4" s="63"/>
      <c r="O4" s="8"/>
      <c r="P4" s="8"/>
      <c r="Q4" s="8"/>
      <c r="R4" s="8"/>
      <c r="S4" s="8"/>
      <c r="T4" s="8"/>
      <c r="U4" s="8"/>
    </row>
    <row r="5" spans="1:21" x14ac:dyDescent="0.2">
      <c r="A5" s="8"/>
      <c r="B5" s="8"/>
      <c r="C5" s="8"/>
      <c r="D5" s="8"/>
      <c r="E5" s="8"/>
      <c r="F5" s="8"/>
      <c r="G5" s="8"/>
      <c r="H5" s="8"/>
      <c r="I5" s="8"/>
      <c r="J5" s="8"/>
      <c r="K5" s="8"/>
      <c r="L5" s="8"/>
      <c r="M5" s="8"/>
      <c r="N5" s="63"/>
      <c r="O5" s="8"/>
      <c r="P5" s="8"/>
      <c r="Q5" s="8"/>
      <c r="R5" s="8"/>
      <c r="S5" s="8"/>
      <c r="T5" s="8"/>
      <c r="U5" s="8"/>
    </row>
    <row r="6" spans="1:21" ht="15" thickBot="1" x14ac:dyDescent="0.25">
      <c r="A6" s="62"/>
      <c r="B6" s="62"/>
      <c r="C6" s="62"/>
      <c r="D6" s="62"/>
      <c r="E6" s="62"/>
      <c r="F6" s="62"/>
      <c r="G6" s="62"/>
      <c r="H6" s="62"/>
      <c r="I6" s="62"/>
      <c r="J6" s="62"/>
      <c r="K6" s="62"/>
      <c r="L6" s="62"/>
      <c r="M6" s="62"/>
      <c r="N6" s="63"/>
      <c r="O6" s="8"/>
      <c r="P6" s="8"/>
      <c r="Q6" s="8"/>
      <c r="R6" s="8"/>
      <c r="S6" s="8"/>
      <c r="T6" s="8"/>
      <c r="U6" s="8"/>
    </row>
    <row r="7" spans="1:21" ht="30" x14ac:dyDescent="0.2">
      <c r="A7" s="269" t="s">
        <v>103</v>
      </c>
      <c r="B7" s="272" t="s">
        <v>183</v>
      </c>
      <c r="C7" s="272"/>
      <c r="D7" s="272"/>
      <c r="E7" s="93" t="s">
        <v>138</v>
      </c>
      <c r="F7" s="272" t="s">
        <v>34</v>
      </c>
      <c r="G7" s="272"/>
      <c r="H7" s="272"/>
      <c r="I7" s="108" t="s">
        <v>35</v>
      </c>
      <c r="J7" s="93" t="s">
        <v>110</v>
      </c>
      <c r="K7" s="272" t="s">
        <v>136</v>
      </c>
      <c r="L7" s="272"/>
      <c r="M7" s="273"/>
      <c r="N7" s="63"/>
    </row>
    <row r="8" spans="1:21" ht="28.5" x14ac:dyDescent="0.2">
      <c r="A8" s="270"/>
      <c r="B8" s="11" t="s">
        <v>3</v>
      </c>
      <c r="C8" s="22" t="s">
        <v>98</v>
      </c>
      <c r="D8" s="11" t="s">
        <v>4</v>
      </c>
      <c r="E8" s="22" t="s">
        <v>4</v>
      </c>
      <c r="F8" s="11" t="s">
        <v>3</v>
      </c>
      <c r="G8" s="11" t="s">
        <v>98</v>
      </c>
      <c r="H8" s="11" t="s">
        <v>4</v>
      </c>
      <c r="I8" s="22" t="s">
        <v>4</v>
      </c>
      <c r="J8" s="11" t="s">
        <v>4</v>
      </c>
      <c r="K8" s="11" t="s">
        <v>3</v>
      </c>
      <c r="L8" s="11" t="s">
        <v>98</v>
      </c>
      <c r="M8" s="12" t="s">
        <v>4</v>
      </c>
      <c r="N8" s="63"/>
    </row>
    <row r="9" spans="1:21" x14ac:dyDescent="0.2">
      <c r="A9" s="181" t="s">
        <v>142</v>
      </c>
      <c r="B9" s="122">
        <v>714</v>
      </c>
      <c r="C9" s="122">
        <v>606</v>
      </c>
      <c r="D9" s="122">
        <v>144173</v>
      </c>
      <c r="E9" s="122">
        <v>0</v>
      </c>
      <c r="F9" s="122">
        <v>0</v>
      </c>
      <c r="G9" s="122">
        <v>0</v>
      </c>
      <c r="H9" s="122">
        <v>0</v>
      </c>
      <c r="I9" s="122">
        <v>0</v>
      </c>
      <c r="J9" s="122">
        <v>0</v>
      </c>
      <c r="K9" s="122">
        <f>B9+F9</f>
        <v>714</v>
      </c>
      <c r="L9" s="122">
        <f>C9+G9</f>
        <v>606</v>
      </c>
      <c r="M9" s="123">
        <f>D9+E9+H9+I9+J9</f>
        <v>144173</v>
      </c>
      <c r="N9" s="63"/>
    </row>
    <row r="10" spans="1:21" ht="15" x14ac:dyDescent="0.25">
      <c r="A10" s="13" t="s">
        <v>100</v>
      </c>
      <c r="B10" s="125">
        <f t="shared" ref="B10:M10" si="0">SUM(B9:B9)</f>
        <v>714</v>
      </c>
      <c r="C10" s="125">
        <f t="shared" si="0"/>
        <v>606</v>
      </c>
      <c r="D10" s="125">
        <f t="shared" si="0"/>
        <v>144173</v>
      </c>
      <c r="E10" s="125">
        <f t="shared" si="0"/>
        <v>0</v>
      </c>
      <c r="F10" s="125">
        <f t="shared" si="0"/>
        <v>0</v>
      </c>
      <c r="G10" s="125">
        <f t="shared" si="0"/>
        <v>0</v>
      </c>
      <c r="H10" s="125">
        <f t="shared" si="0"/>
        <v>0</v>
      </c>
      <c r="I10" s="125">
        <f t="shared" si="0"/>
        <v>0</v>
      </c>
      <c r="J10" s="125">
        <f t="shared" si="0"/>
        <v>0</v>
      </c>
      <c r="K10" s="125">
        <f t="shared" si="0"/>
        <v>714</v>
      </c>
      <c r="L10" s="125">
        <f t="shared" si="0"/>
        <v>606</v>
      </c>
      <c r="M10" s="126">
        <f t="shared" si="0"/>
        <v>144173</v>
      </c>
      <c r="N10" s="63"/>
    </row>
    <row r="11" spans="1:21" x14ac:dyDescent="0.2">
      <c r="A11" s="111" t="s">
        <v>99</v>
      </c>
      <c r="B11" s="122"/>
      <c r="C11" s="122"/>
      <c r="D11" s="122">
        <v>0</v>
      </c>
      <c r="E11" s="122"/>
      <c r="F11" s="122"/>
      <c r="G11" s="122"/>
      <c r="H11" s="122"/>
      <c r="I11" s="122"/>
      <c r="J11" s="122"/>
      <c r="K11" s="122"/>
      <c r="L11" s="122"/>
      <c r="M11" s="123">
        <f>D11+E11+H11+I11+J11</f>
        <v>0</v>
      </c>
      <c r="N11" s="63"/>
    </row>
    <row r="12" spans="1:21" x14ac:dyDescent="0.2">
      <c r="A12" s="112" t="s">
        <v>118</v>
      </c>
      <c r="B12" s="138"/>
      <c r="C12" s="138"/>
      <c r="D12" s="138">
        <f>SUM(D10:D11)</f>
        <v>144173</v>
      </c>
      <c r="E12" s="138"/>
      <c r="F12" s="138"/>
      <c r="G12" s="138"/>
      <c r="H12" s="138"/>
      <c r="I12" s="138"/>
      <c r="J12" s="138"/>
      <c r="K12" s="138"/>
      <c r="L12" s="138"/>
      <c r="M12" s="139">
        <f>SUM(M10:M11)</f>
        <v>144173</v>
      </c>
      <c r="N12" s="63"/>
    </row>
    <row r="13" spans="1:21" x14ac:dyDescent="0.2">
      <c r="A13" s="94" t="s">
        <v>13</v>
      </c>
      <c r="B13" s="132"/>
      <c r="C13" s="132">
        <v>29</v>
      </c>
      <c r="D13" s="132"/>
      <c r="E13" s="132"/>
      <c r="F13" s="132"/>
      <c r="G13" s="132">
        <v>0</v>
      </c>
      <c r="H13" s="132"/>
      <c r="I13" s="132">
        <v>0</v>
      </c>
      <c r="J13" s="132"/>
      <c r="K13" s="132"/>
      <c r="L13" s="132">
        <f t="shared" ref="L13" si="1">C13+G13</f>
        <v>29</v>
      </c>
      <c r="M13" s="133"/>
      <c r="N13" s="63"/>
    </row>
    <row r="14" spans="1:21" x14ac:dyDescent="0.2">
      <c r="A14" s="105" t="s">
        <v>101</v>
      </c>
      <c r="B14" s="29"/>
      <c r="C14" s="29">
        <f>C10+C13</f>
        <v>635</v>
      </c>
      <c r="D14" s="29"/>
      <c r="E14" s="29"/>
      <c r="F14" s="29"/>
      <c r="G14" s="29">
        <f>G10+G13</f>
        <v>0</v>
      </c>
      <c r="H14" s="29"/>
      <c r="I14" s="29">
        <f>I10+I13</f>
        <v>0</v>
      </c>
      <c r="J14" s="29"/>
      <c r="K14" s="29"/>
      <c r="L14" s="29">
        <f>L10+L13</f>
        <v>635</v>
      </c>
      <c r="M14" s="124"/>
      <c r="N14" s="63"/>
    </row>
    <row r="15" spans="1:21" x14ac:dyDescent="0.2">
      <c r="A15" s="17"/>
      <c r="B15" s="29"/>
      <c r="C15" s="29"/>
      <c r="D15" s="29"/>
      <c r="E15" s="29"/>
      <c r="F15" s="29"/>
      <c r="G15" s="29"/>
      <c r="H15" s="29"/>
      <c r="I15" s="29"/>
      <c r="J15" s="29"/>
      <c r="K15" s="29"/>
      <c r="L15" s="29"/>
      <c r="M15" s="124"/>
      <c r="N15" s="63"/>
    </row>
    <row r="16" spans="1:21" x14ac:dyDescent="0.2">
      <c r="A16" s="17" t="s">
        <v>14</v>
      </c>
      <c r="B16" s="29"/>
      <c r="C16" s="29"/>
      <c r="D16" s="29"/>
      <c r="E16" s="29"/>
      <c r="F16" s="29"/>
      <c r="G16" s="29"/>
      <c r="H16" s="29"/>
      <c r="I16" s="29"/>
      <c r="J16" s="29"/>
      <c r="K16" s="29"/>
      <c r="L16" s="29"/>
      <c r="M16" s="124"/>
      <c r="N16" s="63"/>
    </row>
    <row r="17" spans="1:14" x14ac:dyDescent="0.2">
      <c r="A17" s="18" t="s">
        <v>15</v>
      </c>
      <c r="B17" s="29"/>
      <c r="C17" s="29">
        <v>0</v>
      </c>
      <c r="D17" s="29"/>
      <c r="E17" s="29"/>
      <c r="F17" s="29"/>
      <c r="G17" s="29">
        <v>0</v>
      </c>
      <c r="H17" s="29"/>
      <c r="I17" s="29">
        <v>0</v>
      </c>
      <c r="J17" s="29"/>
      <c r="K17" s="29"/>
      <c r="L17" s="29">
        <f t="shared" ref="L17:L18" si="2">C17+G17</f>
        <v>0</v>
      </c>
      <c r="M17" s="124"/>
      <c r="N17" s="63"/>
    </row>
    <row r="18" spans="1:14" x14ac:dyDescent="0.2">
      <c r="A18" s="19" t="s">
        <v>16</v>
      </c>
      <c r="B18" s="134"/>
      <c r="C18" s="134">
        <v>4</v>
      </c>
      <c r="D18" s="134"/>
      <c r="E18" s="134"/>
      <c r="F18" s="134"/>
      <c r="G18" s="134">
        <v>0</v>
      </c>
      <c r="H18" s="134"/>
      <c r="I18" s="134">
        <v>0</v>
      </c>
      <c r="J18" s="134"/>
      <c r="K18" s="134"/>
      <c r="L18" s="134">
        <f t="shared" si="2"/>
        <v>4</v>
      </c>
      <c r="M18" s="135"/>
      <c r="N18" s="63"/>
    </row>
    <row r="19" spans="1:14" ht="15" thickBot="1" x14ac:dyDescent="0.25">
      <c r="A19" s="106" t="s">
        <v>102</v>
      </c>
      <c r="B19" s="136"/>
      <c r="C19" s="136">
        <f>C14+C17+C18</f>
        <v>639</v>
      </c>
      <c r="D19" s="136"/>
      <c r="E19" s="136"/>
      <c r="F19" s="136"/>
      <c r="G19" s="136">
        <f>G14+G17+G18</f>
        <v>0</v>
      </c>
      <c r="H19" s="136"/>
      <c r="I19" s="136">
        <f>I14+I17+I18</f>
        <v>0</v>
      </c>
      <c r="J19" s="136"/>
      <c r="K19" s="136"/>
      <c r="L19" s="136">
        <f>SUM(L14,L17:L18)</f>
        <v>639</v>
      </c>
      <c r="M19" s="137"/>
      <c r="N19" s="63"/>
    </row>
    <row r="20" spans="1:14" x14ac:dyDescent="0.2">
      <c r="N20" s="63"/>
    </row>
  </sheetData>
  <mergeCells count="8">
    <mergeCell ref="A1:M1"/>
    <mergeCell ref="A2:M2"/>
    <mergeCell ref="A3:M3"/>
    <mergeCell ref="A4:M4"/>
    <mergeCell ref="A7:A8"/>
    <mergeCell ref="B7:D7"/>
    <mergeCell ref="F7:H7"/>
    <mergeCell ref="K7:M7"/>
  </mergeCells>
  <printOptions horizontalCentered="1"/>
  <pageMargins left="0.7" right="0.7" top="0.66" bottom="0.66" header="0.3" footer="0.3"/>
  <pageSetup scale="73" orientation="landscape" r:id="rId1"/>
  <headerFooter>
    <oddHeader>&amp;L&amp;"Arial,Bold"&amp;12G.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view="pageBreakPreview" topLeftCell="A4" zoomScale="85" zoomScaleNormal="100" zoomScaleSheetLayoutView="85" workbookViewId="0">
      <selection activeCell="D43" sqref="D43"/>
    </sheetView>
  </sheetViews>
  <sheetFormatPr defaultColWidth="9.140625"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314" t="s">
        <v>37</v>
      </c>
      <c r="B1" s="315"/>
      <c r="C1" s="315"/>
      <c r="D1" s="315"/>
      <c r="E1" s="315"/>
      <c r="F1" s="315"/>
      <c r="G1" s="315"/>
      <c r="H1" s="315"/>
      <c r="I1" s="315"/>
      <c r="J1" s="315"/>
      <c r="K1" s="315"/>
      <c r="L1" s="315"/>
      <c r="M1" s="316"/>
      <c r="N1" s="63"/>
      <c r="O1" s="6"/>
      <c r="P1" s="6"/>
      <c r="Q1" s="6"/>
      <c r="R1" s="6"/>
      <c r="S1" s="6"/>
      <c r="T1" s="6"/>
      <c r="U1" s="6"/>
    </row>
    <row r="2" spans="1:21" ht="15" x14ac:dyDescent="0.2">
      <c r="A2" s="317" t="s">
        <v>142</v>
      </c>
      <c r="B2" s="318"/>
      <c r="C2" s="318"/>
      <c r="D2" s="318"/>
      <c r="E2" s="318"/>
      <c r="F2" s="318"/>
      <c r="G2" s="318"/>
      <c r="H2" s="318"/>
      <c r="I2" s="318"/>
      <c r="J2" s="318"/>
      <c r="K2" s="318"/>
      <c r="L2" s="318"/>
      <c r="M2" s="319"/>
      <c r="N2" s="63"/>
      <c r="O2" s="7"/>
      <c r="P2" s="7"/>
      <c r="Q2" s="7"/>
      <c r="R2" s="7"/>
      <c r="S2" s="7"/>
      <c r="T2" s="7"/>
      <c r="U2" s="7"/>
    </row>
    <row r="3" spans="1:21" x14ac:dyDescent="0.2">
      <c r="A3" s="320" t="s">
        <v>1</v>
      </c>
      <c r="B3" s="321"/>
      <c r="C3" s="321"/>
      <c r="D3" s="321"/>
      <c r="E3" s="321"/>
      <c r="F3" s="321"/>
      <c r="G3" s="321"/>
      <c r="H3" s="321"/>
      <c r="I3" s="321"/>
      <c r="J3" s="321"/>
      <c r="K3" s="321"/>
      <c r="L3" s="321"/>
      <c r="M3" s="322"/>
      <c r="N3" s="63"/>
      <c r="O3" s="10"/>
      <c r="P3" s="10"/>
      <c r="Q3" s="10"/>
      <c r="R3" s="10"/>
      <c r="S3" s="10"/>
      <c r="T3" s="10"/>
      <c r="U3" s="10"/>
    </row>
    <row r="4" spans="1:21" x14ac:dyDescent="0.2">
      <c r="A4" s="312" t="s">
        <v>2</v>
      </c>
      <c r="B4" s="281"/>
      <c r="C4" s="281"/>
      <c r="D4" s="281"/>
      <c r="E4" s="281"/>
      <c r="F4" s="281"/>
      <c r="G4" s="281"/>
      <c r="H4" s="281"/>
      <c r="I4" s="281"/>
      <c r="J4" s="281"/>
      <c r="K4" s="281"/>
      <c r="L4" s="281"/>
      <c r="M4" s="313"/>
      <c r="N4" s="63"/>
      <c r="O4" s="8"/>
      <c r="P4" s="8"/>
      <c r="Q4" s="8"/>
      <c r="R4" s="8"/>
      <c r="S4" s="8"/>
      <c r="T4" s="8"/>
      <c r="U4" s="8"/>
    </row>
    <row r="5" spans="1:21" x14ac:dyDescent="0.2">
      <c r="A5" s="312"/>
      <c r="B5" s="281"/>
      <c r="C5" s="281"/>
      <c r="D5" s="281"/>
      <c r="E5" s="281"/>
      <c r="F5" s="281"/>
      <c r="G5" s="281"/>
      <c r="H5" s="281"/>
      <c r="I5" s="281"/>
      <c r="J5" s="281"/>
      <c r="K5" s="281"/>
      <c r="L5" s="281"/>
      <c r="M5" s="313"/>
      <c r="N5" s="63"/>
      <c r="O5" s="8"/>
      <c r="P5" s="8"/>
      <c r="Q5" s="8"/>
      <c r="R5" s="8"/>
      <c r="S5" s="8"/>
      <c r="T5" s="8"/>
      <c r="U5" s="8"/>
    </row>
    <row r="6" spans="1:21" ht="15" thickBot="1" x14ac:dyDescent="0.25">
      <c r="A6" s="312"/>
      <c r="B6" s="281"/>
      <c r="C6" s="281"/>
      <c r="D6" s="281"/>
      <c r="E6" s="281"/>
      <c r="F6" s="281"/>
      <c r="G6" s="281"/>
      <c r="H6" s="281"/>
      <c r="I6" s="281"/>
      <c r="J6" s="281"/>
      <c r="K6" s="281"/>
      <c r="L6" s="281"/>
      <c r="M6" s="313"/>
      <c r="N6" s="63"/>
      <c r="O6" s="8"/>
      <c r="P6" s="8"/>
      <c r="Q6" s="8"/>
      <c r="R6" s="8"/>
      <c r="S6" s="8"/>
      <c r="T6" s="8"/>
      <c r="U6" s="8"/>
    </row>
    <row r="7" spans="1:21" ht="15" x14ac:dyDescent="0.2">
      <c r="A7" s="269" t="s">
        <v>120</v>
      </c>
      <c r="B7" s="272" t="s">
        <v>182</v>
      </c>
      <c r="C7" s="272"/>
      <c r="D7" s="272"/>
      <c r="E7" s="272" t="s">
        <v>137</v>
      </c>
      <c r="F7" s="272"/>
      <c r="G7" s="272"/>
      <c r="H7" s="272" t="s">
        <v>133</v>
      </c>
      <c r="I7" s="272"/>
      <c r="J7" s="272"/>
      <c r="K7" s="272" t="s">
        <v>38</v>
      </c>
      <c r="L7" s="272"/>
      <c r="M7" s="273"/>
      <c r="N7" s="63"/>
    </row>
    <row r="8" spans="1:21" ht="28.5" x14ac:dyDescent="0.2">
      <c r="A8" s="270"/>
      <c r="B8" s="11" t="s">
        <v>39</v>
      </c>
      <c r="C8" s="22" t="s">
        <v>40</v>
      </c>
      <c r="D8" s="11" t="s">
        <v>4</v>
      </c>
      <c r="E8" s="11" t="s">
        <v>39</v>
      </c>
      <c r="F8" s="11" t="s">
        <v>40</v>
      </c>
      <c r="G8" s="11" t="s">
        <v>4</v>
      </c>
      <c r="H8" s="11" t="s">
        <v>39</v>
      </c>
      <c r="I8" s="11" t="s">
        <v>40</v>
      </c>
      <c r="J8" s="11" t="s">
        <v>4</v>
      </c>
      <c r="K8" s="11" t="s">
        <v>39</v>
      </c>
      <c r="L8" s="11" t="s">
        <v>40</v>
      </c>
      <c r="M8" s="12" t="s">
        <v>4</v>
      </c>
      <c r="N8" s="63"/>
    </row>
    <row r="9" spans="1:21" x14ac:dyDescent="0.2">
      <c r="A9" s="238" t="s">
        <v>147</v>
      </c>
      <c r="B9" s="29">
        <v>0</v>
      </c>
      <c r="C9" s="29">
        <v>10</v>
      </c>
      <c r="D9" s="186">
        <v>1320</v>
      </c>
      <c r="E9" s="29">
        <v>0</v>
      </c>
      <c r="F9" s="29">
        <v>10</v>
      </c>
      <c r="G9" s="29">
        <v>1208</v>
      </c>
      <c r="H9" s="29">
        <v>0</v>
      </c>
      <c r="I9" s="29">
        <v>10</v>
      </c>
      <c r="J9" s="29">
        <v>1209</v>
      </c>
      <c r="K9" s="29">
        <f>H9-E9</f>
        <v>0</v>
      </c>
      <c r="L9" s="29">
        <f t="shared" ref="L9:M24" si="0">I9-F9</f>
        <v>0</v>
      </c>
      <c r="M9" s="124">
        <f t="shared" si="0"/>
        <v>1</v>
      </c>
      <c r="N9" s="63"/>
    </row>
    <row r="10" spans="1:21" x14ac:dyDescent="0.2">
      <c r="A10" s="238" t="s">
        <v>148</v>
      </c>
      <c r="B10" s="29"/>
      <c r="C10" s="29"/>
      <c r="D10" s="186">
        <v>479</v>
      </c>
      <c r="E10" s="29"/>
      <c r="F10" s="29"/>
      <c r="G10" s="29">
        <v>730</v>
      </c>
      <c r="H10" s="29"/>
      <c r="I10" s="29"/>
      <c r="J10" s="29">
        <v>733</v>
      </c>
      <c r="K10" s="29"/>
      <c r="L10" s="29"/>
      <c r="M10" s="124">
        <f t="shared" si="0"/>
        <v>3</v>
      </c>
      <c r="N10" s="63"/>
    </row>
    <row r="11" spans="1:21" x14ac:dyDescent="0.2">
      <c r="A11" s="238" t="s">
        <v>149</v>
      </c>
      <c r="B11" s="29"/>
      <c r="C11" s="29"/>
      <c r="D11" s="186">
        <v>173</v>
      </c>
      <c r="E11" s="29"/>
      <c r="F11" s="29"/>
      <c r="G11" s="29">
        <v>170</v>
      </c>
      <c r="H11" s="29"/>
      <c r="I11" s="29"/>
      <c r="J11" s="29">
        <v>173</v>
      </c>
      <c r="K11" s="29"/>
      <c r="L11" s="29"/>
      <c r="M11" s="124">
        <f t="shared" si="0"/>
        <v>3</v>
      </c>
      <c r="N11" s="63"/>
    </row>
    <row r="12" spans="1:21" x14ac:dyDescent="0.2">
      <c r="A12" s="238" t="s">
        <v>185</v>
      </c>
      <c r="B12" s="29"/>
      <c r="C12" s="29"/>
      <c r="D12" s="186">
        <f>77+180</f>
        <v>257</v>
      </c>
      <c r="E12" s="29"/>
      <c r="F12" s="29"/>
      <c r="G12" s="29">
        <v>179</v>
      </c>
      <c r="H12" s="29"/>
      <c r="I12" s="29"/>
      <c r="J12" s="29">
        <v>180</v>
      </c>
      <c r="K12" s="29"/>
      <c r="L12" s="29"/>
      <c r="M12" s="124">
        <f t="shared" si="0"/>
        <v>1</v>
      </c>
      <c r="N12" s="63"/>
    </row>
    <row r="13" spans="1:21" x14ac:dyDescent="0.2">
      <c r="A13" s="238" t="s">
        <v>150</v>
      </c>
      <c r="B13" s="29"/>
      <c r="C13" s="29"/>
      <c r="D13" s="186">
        <v>100</v>
      </c>
      <c r="E13" s="29"/>
      <c r="F13" s="29"/>
      <c r="G13" s="29">
        <v>82</v>
      </c>
      <c r="H13" s="29"/>
      <c r="I13" s="29"/>
      <c r="J13" s="29">
        <v>82</v>
      </c>
      <c r="K13" s="29"/>
      <c r="L13" s="29"/>
      <c r="M13" s="124">
        <f t="shared" si="0"/>
        <v>0</v>
      </c>
      <c r="N13" s="63"/>
    </row>
    <row r="14" spans="1:21" x14ac:dyDescent="0.2">
      <c r="A14" s="238" t="s">
        <v>151</v>
      </c>
      <c r="B14" s="29"/>
      <c r="C14" s="29"/>
      <c r="D14" s="186">
        <v>0</v>
      </c>
      <c r="E14" s="29"/>
      <c r="F14" s="29"/>
      <c r="G14" s="29">
        <v>21</v>
      </c>
      <c r="H14" s="29"/>
      <c r="I14" s="29"/>
      <c r="J14" s="29">
        <v>21</v>
      </c>
      <c r="K14" s="29"/>
      <c r="L14" s="29"/>
      <c r="M14" s="124">
        <f t="shared" si="0"/>
        <v>0</v>
      </c>
      <c r="N14" s="63"/>
    </row>
    <row r="15" spans="1:21" x14ac:dyDescent="0.2">
      <c r="A15" s="238" t="s">
        <v>152</v>
      </c>
      <c r="B15" s="29"/>
      <c r="C15" s="29"/>
      <c r="D15" s="186">
        <v>0</v>
      </c>
      <c r="E15" s="29"/>
      <c r="F15" s="29"/>
      <c r="G15" s="29">
        <v>10</v>
      </c>
      <c r="H15" s="29"/>
      <c r="I15" s="29"/>
      <c r="J15" s="29">
        <v>10</v>
      </c>
      <c r="K15" s="29"/>
      <c r="L15" s="29"/>
      <c r="M15" s="124">
        <f t="shared" si="0"/>
        <v>0</v>
      </c>
      <c r="N15" s="63"/>
    </row>
    <row r="16" spans="1:21" x14ac:dyDescent="0.2">
      <c r="A16" s="238" t="s">
        <v>153</v>
      </c>
      <c r="B16" s="29"/>
      <c r="C16" s="29"/>
      <c r="D16" s="186">
        <f>7+300</f>
        <v>307</v>
      </c>
      <c r="E16" s="29"/>
      <c r="F16" s="29"/>
      <c r="G16" s="29">
        <v>350</v>
      </c>
      <c r="H16" s="29"/>
      <c r="I16" s="29"/>
      <c r="J16" s="29">
        <v>351</v>
      </c>
      <c r="K16" s="29"/>
      <c r="L16" s="29"/>
      <c r="M16" s="124">
        <f t="shared" si="0"/>
        <v>1</v>
      </c>
      <c r="N16" s="63"/>
    </row>
    <row r="17" spans="1:14" x14ac:dyDescent="0.2">
      <c r="A17" s="238" t="s">
        <v>154</v>
      </c>
      <c r="B17" s="29"/>
      <c r="C17" s="29"/>
      <c r="D17" s="186">
        <v>72</v>
      </c>
      <c r="E17" s="29"/>
      <c r="F17" s="29"/>
      <c r="G17" s="29">
        <v>45</v>
      </c>
      <c r="H17" s="29"/>
      <c r="I17" s="29"/>
      <c r="J17" s="29">
        <v>45</v>
      </c>
      <c r="K17" s="29"/>
      <c r="L17" s="29"/>
      <c r="M17" s="124">
        <f t="shared" si="0"/>
        <v>0</v>
      </c>
      <c r="N17" s="63"/>
    </row>
    <row r="18" spans="1:14" x14ac:dyDescent="0.2">
      <c r="A18" s="238" t="s">
        <v>155</v>
      </c>
      <c r="B18" s="29"/>
      <c r="C18" s="29"/>
      <c r="D18" s="186">
        <v>37</v>
      </c>
      <c r="E18" s="29"/>
      <c r="F18" s="29"/>
      <c r="G18" s="29">
        <v>50</v>
      </c>
      <c r="H18" s="29"/>
      <c r="I18" s="29"/>
      <c r="J18" s="29">
        <v>50</v>
      </c>
      <c r="K18" s="29"/>
      <c r="L18" s="29"/>
      <c r="M18" s="124">
        <f t="shared" si="0"/>
        <v>0</v>
      </c>
      <c r="N18" s="63"/>
    </row>
    <row r="19" spans="1:14" x14ac:dyDescent="0.2">
      <c r="A19" s="238" t="s">
        <v>156</v>
      </c>
      <c r="B19" s="29"/>
      <c r="C19" s="29"/>
      <c r="D19" s="186">
        <v>222</v>
      </c>
      <c r="E19" s="29"/>
      <c r="F19" s="29"/>
      <c r="G19" s="29">
        <v>138</v>
      </c>
      <c r="H19" s="29"/>
      <c r="I19" s="29"/>
      <c r="J19" s="29">
        <v>145</v>
      </c>
      <c r="K19" s="29"/>
      <c r="L19" s="29"/>
      <c r="M19" s="124">
        <f t="shared" si="0"/>
        <v>7</v>
      </c>
      <c r="N19" s="63"/>
    </row>
    <row r="20" spans="1:14" x14ac:dyDescent="0.2">
      <c r="A20" s="238" t="s">
        <v>157</v>
      </c>
      <c r="B20" s="29"/>
      <c r="C20" s="29"/>
      <c r="D20" s="186">
        <v>0</v>
      </c>
      <c r="E20" s="29"/>
      <c r="F20" s="29"/>
      <c r="G20" s="29">
        <v>5</v>
      </c>
      <c r="H20" s="29"/>
      <c r="I20" s="29"/>
      <c r="J20" s="29">
        <v>5</v>
      </c>
      <c r="K20" s="29"/>
      <c r="L20" s="29"/>
      <c r="M20" s="124">
        <f t="shared" si="0"/>
        <v>0</v>
      </c>
      <c r="N20" s="63"/>
    </row>
    <row r="21" spans="1:14" x14ac:dyDescent="0.2">
      <c r="A21" s="238" t="s">
        <v>158</v>
      </c>
      <c r="B21" s="29"/>
      <c r="C21" s="29">
        <v>19</v>
      </c>
      <c r="D21" s="186">
        <v>5478</v>
      </c>
      <c r="E21" s="29"/>
      <c r="F21" s="29">
        <v>19</v>
      </c>
      <c r="G21" s="29">
        <v>6800</v>
      </c>
      <c r="H21" s="29"/>
      <c r="I21" s="29">
        <v>19</v>
      </c>
      <c r="J21" s="29">
        <v>6800</v>
      </c>
      <c r="K21" s="29"/>
      <c r="L21" s="29">
        <v>0</v>
      </c>
      <c r="M21" s="124">
        <f t="shared" si="0"/>
        <v>0</v>
      </c>
      <c r="N21" s="63"/>
    </row>
    <row r="22" spans="1:14" x14ac:dyDescent="0.2">
      <c r="A22" s="238" t="s">
        <v>159</v>
      </c>
      <c r="B22" s="29"/>
      <c r="C22" s="29"/>
      <c r="D22" s="186">
        <v>3</v>
      </c>
      <c r="E22" s="29"/>
      <c r="F22" s="29"/>
      <c r="G22" s="29">
        <v>42</v>
      </c>
      <c r="H22" s="29"/>
      <c r="I22" s="29"/>
      <c r="J22" s="29">
        <v>42</v>
      </c>
      <c r="K22" s="29"/>
      <c r="L22" s="29"/>
      <c r="M22" s="124">
        <f t="shared" si="0"/>
        <v>0</v>
      </c>
      <c r="N22" s="63"/>
    </row>
    <row r="23" spans="1:14" x14ac:dyDescent="0.2">
      <c r="A23" s="238" t="s">
        <v>160</v>
      </c>
      <c r="B23" s="29"/>
      <c r="C23" s="29"/>
      <c r="D23" s="186">
        <v>0</v>
      </c>
      <c r="E23" s="29"/>
      <c r="F23" s="29"/>
      <c r="G23" s="29">
        <v>10</v>
      </c>
      <c r="H23" s="29"/>
      <c r="I23" s="29"/>
      <c r="J23" s="29">
        <v>10</v>
      </c>
      <c r="K23" s="29"/>
      <c r="L23" s="29"/>
      <c r="M23" s="124">
        <f t="shared" si="0"/>
        <v>0</v>
      </c>
      <c r="N23" s="63"/>
    </row>
    <row r="24" spans="1:14" x14ac:dyDescent="0.2">
      <c r="A24" s="238" t="s">
        <v>161</v>
      </c>
      <c r="B24" s="29"/>
      <c r="C24" s="29"/>
      <c r="D24" s="186">
        <v>6</v>
      </c>
      <c r="E24" s="29"/>
      <c r="F24" s="29"/>
      <c r="G24" s="29">
        <v>14</v>
      </c>
      <c r="H24" s="29"/>
      <c r="I24" s="29"/>
      <c r="J24" s="29">
        <v>14</v>
      </c>
      <c r="K24" s="29"/>
      <c r="L24" s="29"/>
      <c r="M24" s="124">
        <f t="shared" si="0"/>
        <v>0</v>
      </c>
      <c r="N24" s="63"/>
    </row>
    <row r="25" spans="1:14" x14ac:dyDescent="0.2">
      <c r="A25" s="238" t="s">
        <v>162</v>
      </c>
      <c r="B25" s="29"/>
      <c r="C25" s="29"/>
      <c r="D25" s="186">
        <v>0</v>
      </c>
      <c r="E25" s="29"/>
      <c r="F25" s="29"/>
      <c r="G25" s="29">
        <v>0</v>
      </c>
      <c r="H25" s="29"/>
      <c r="I25" s="29"/>
      <c r="J25" s="29">
        <v>0</v>
      </c>
      <c r="K25" s="29"/>
      <c r="L25" s="29"/>
      <c r="M25" s="124">
        <f t="shared" ref="M25:M30" si="1">J25-G25</f>
        <v>0</v>
      </c>
      <c r="N25" s="63"/>
    </row>
    <row r="26" spans="1:14" x14ac:dyDescent="0.2">
      <c r="A26" s="238" t="s">
        <v>163</v>
      </c>
      <c r="B26" s="29"/>
      <c r="C26" s="29"/>
      <c r="D26" s="186">
        <v>0</v>
      </c>
      <c r="E26" s="29"/>
      <c r="F26" s="29"/>
      <c r="G26" s="29">
        <v>0</v>
      </c>
      <c r="H26" s="29"/>
      <c r="I26" s="29"/>
      <c r="J26" s="29">
        <v>0</v>
      </c>
      <c r="K26" s="29"/>
      <c r="L26" s="29"/>
      <c r="M26" s="124">
        <f t="shared" si="1"/>
        <v>0</v>
      </c>
      <c r="N26" s="63"/>
    </row>
    <row r="27" spans="1:14" x14ac:dyDescent="0.2">
      <c r="A27" s="238" t="s">
        <v>164</v>
      </c>
      <c r="B27" s="29"/>
      <c r="C27" s="29"/>
      <c r="D27" s="186">
        <v>0</v>
      </c>
      <c r="E27" s="29"/>
      <c r="F27" s="29"/>
      <c r="G27" s="29">
        <v>0</v>
      </c>
      <c r="H27" s="29"/>
      <c r="I27" s="29"/>
      <c r="J27" s="29">
        <v>0</v>
      </c>
      <c r="K27" s="29"/>
      <c r="L27" s="29"/>
      <c r="M27" s="124">
        <f t="shared" si="1"/>
        <v>0</v>
      </c>
      <c r="N27" s="63"/>
    </row>
    <row r="28" spans="1:14" x14ac:dyDescent="0.2">
      <c r="A28" s="238" t="s">
        <v>165</v>
      </c>
      <c r="B28" s="29"/>
      <c r="C28" s="29"/>
      <c r="D28" s="186">
        <v>111</v>
      </c>
      <c r="E28" s="29"/>
      <c r="F28" s="29"/>
      <c r="G28" s="29">
        <v>110</v>
      </c>
      <c r="H28" s="29"/>
      <c r="I28" s="29"/>
      <c r="J28" s="29">
        <v>111</v>
      </c>
      <c r="K28" s="29"/>
      <c r="L28" s="29"/>
      <c r="M28" s="124">
        <f t="shared" si="1"/>
        <v>1</v>
      </c>
      <c r="N28" s="63"/>
    </row>
    <row r="29" spans="1:14" x14ac:dyDescent="0.2">
      <c r="A29" s="238" t="s">
        <v>166</v>
      </c>
      <c r="B29" s="29"/>
      <c r="C29" s="29"/>
      <c r="D29" s="186">
        <v>67</v>
      </c>
      <c r="E29" s="29"/>
      <c r="F29" s="29"/>
      <c r="G29" s="29">
        <v>67</v>
      </c>
      <c r="H29" s="29"/>
      <c r="I29" s="29"/>
      <c r="J29" s="29">
        <v>67</v>
      </c>
      <c r="K29" s="29"/>
      <c r="L29" s="29"/>
      <c r="M29" s="124">
        <f t="shared" si="1"/>
        <v>0</v>
      </c>
      <c r="N29" s="63"/>
    </row>
    <row r="30" spans="1:14" x14ac:dyDescent="0.2">
      <c r="A30" s="182" t="s">
        <v>167</v>
      </c>
      <c r="B30" s="183"/>
      <c r="C30" s="183"/>
      <c r="D30" s="249">
        <v>18</v>
      </c>
      <c r="E30" s="183"/>
      <c r="F30" s="183"/>
      <c r="G30" s="183">
        <v>10</v>
      </c>
      <c r="H30" s="183"/>
      <c r="I30" s="183"/>
      <c r="J30" s="183">
        <v>10</v>
      </c>
      <c r="K30" s="183"/>
      <c r="L30" s="183"/>
      <c r="M30" s="240">
        <f t="shared" si="1"/>
        <v>0</v>
      </c>
      <c r="N30" s="63"/>
    </row>
    <row r="31" spans="1:14" ht="15" x14ac:dyDescent="0.25">
      <c r="A31" s="13" t="s">
        <v>116</v>
      </c>
      <c r="B31" s="125">
        <f t="shared" ref="B31:M31" si="2">SUM(B9:B30)</f>
        <v>0</v>
      </c>
      <c r="C31" s="125">
        <f t="shared" si="2"/>
        <v>29</v>
      </c>
      <c r="D31" s="125">
        <f t="shared" si="2"/>
        <v>8650</v>
      </c>
      <c r="E31" s="125">
        <f t="shared" si="2"/>
        <v>0</v>
      </c>
      <c r="F31" s="125">
        <f t="shared" si="2"/>
        <v>29</v>
      </c>
      <c r="G31" s="125">
        <f t="shared" si="2"/>
        <v>10041</v>
      </c>
      <c r="H31" s="125">
        <f t="shared" si="2"/>
        <v>0</v>
      </c>
      <c r="I31" s="125">
        <f t="shared" si="2"/>
        <v>29</v>
      </c>
      <c r="J31" s="125">
        <f t="shared" si="2"/>
        <v>10058</v>
      </c>
      <c r="K31" s="125">
        <f t="shared" si="2"/>
        <v>0</v>
      </c>
      <c r="L31" s="125">
        <f t="shared" si="2"/>
        <v>0</v>
      </c>
      <c r="M31" s="126">
        <f t="shared" si="2"/>
        <v>17</v>
      </c>
      <c r="N31" s="63"/>
    </row>
    <row r="32" spans="1:14" ht="15" thickBot="1" x14ac:dyDescent="0.25">
      <c r="A32" s="239"/>
      <c r="B32" s="241"/>
      <c r="C32" s="241"/>
      <c r="D32" s="241"/>
      <c r="E32" s="241"/>
      <c r="F32" s="241"/>
      <c r="G32" s="241"/>
      <c r="H32" s="241"/>
      <c r="I32" s="241"/>
      <c r="J32" s="241"/>
      <c r="K32" s="241"/>
      <c r="L32" s="241"/>
      <c r="M32" s="242"/>
      <c r="N32" s="63"/>
    </row>
    <row r="33" spans="1:14" ht="18" customHeight="1" x14ac:dyDescent="0.2">
      <c r="A33" s="269" t="s">
        <v>111</v>
      </c>
      <c r="B33" s="272" t="s">
        <v>182</v>
      </c>
      <c r="C33" s="272"/>
      <c r="D33" s="272"/>
      <c r="E33" s="272" t="s">
        <v>137</v>
      </c>
      <c r="F33" s="272"/>
      <c r="G33" s="272"/>
      <c r="H33" s="272" t="s">
        <v>133</v>
      </c>
      <c r="I33" s="272"/>
      <c r="J33" s="272"/>
      <c r="K33" s="272" t="s">
        <v>38</v>
      </c>
      <c r="L33" s="272"/>
      <c r="M33" s="273"/>
      <c r="N33" s="63"/>
    </row>
    <row r="34" spans="1:14" ht="28.5" x14ac:dyDescent="0.2">
      <c r="A34" s="270"/>
      <c r="B34" s="11" t="s">
        <v>39</v>
      </c>
      <c r="C34" s="22" t="s">
        <v>40</v>
      </c>
      <c r="D34" s="11" t="s">
        <v>4</v>
      </c>
      <c r="E34" s="11" t="s">
        <v>39</v>
      </c>
      <c r="F34" s="11" t="s">
        <v>40</v>
      </c>
      <c r="G34" s="11" t="s">
        <v>4</v>
      </c>
      <c r="H34" s="11" t="s">
        <v>39</v>
      </c>
      <c r="I34" s="11" t="s">
        <v>40</v>
      </c>
      <c r="J34" s="11" t="s">
        <v>4</v>
      </c>
      <c r="K34" s="11" t="s">
        <v>39</v>
      </c>
      <c r="L34" s="11" t="s">
        <v>40</v>
      </c>
      <c r="M34" s="12" t="s">
        <v>4</v>
      </c>
      <c r="N34" s="63"/>
    </row>
    <row r="35" spans="1:14" x14ac:dyDescent="0.2">
      <c r="A35" s="201" t="s">
        <v>142</v>
      </c>
      <c r="B35" s="202">
        <v>0</v>
      </c>
      <c r="C35" s="202">
        <v>29</v>
      </c>
      <c r="D35" s="202">
        <v>8650</v>
      </c>
      <c r="E35" s="202">
        <v>0</v>
      </c>
      <c r="F35" s="202">
        <v>29</v>
      </c>
      <c r="G35" s="202">
        <v>10041</v>
      </c>
      <c r="H35" s="202">
        <v>0</v>
      </c>
      <c r="I35" s="202">
        <v>29</v>
      </c>
      <c r="J35" s="202">
        <v>10058</v>
      </c>
      <c r="K35" s="202">
        <f>H35-E35</f>
        <v>0</v>
      </c>
      <c r="L35" s="202">
        <f t="shared" ref="L35" si="3">I35-F35</f>
        <v>0</v>
      </c>
      <c r="M35" s="203">
        <f>J35-G35</f>
        <v>17</v>
      </c>
      <c r="N35" s="63"/>
    </row>
    <row r="36" spans="1:14" ht="15" x14ac:dyDescent="0.25">
      <c r="A36" s="13" t="s">
        <v>116</v>
      </c>
      <c r="B36" s="125">
        <f t="shared" ref="B36:M36" si="4">SUM(B35:B35)</f>
        <v>0</v>
      </c>
      <c r="C36" s="125">
        <f t="shared" si="4"/>
        <v>29</v>
      </c>
      <c r="D36" s="125">
        <f t="shared" si="4"/>
        <v>8650</v>
      </c>
      <c r="E36" s="125">
        <f t="shared" si="4"/>
        <v>0</v>
      </c>
      <c r="F36" s="125">
        <f t="shared" si="4"/>
        <v>29</v>
      </c>
      <c r="G36" s="125">
        <f t="shared" si="4"/>
        <v>10041</v>
      </c>
      <c r="H36" s="125">
        <f t="shared" si="4"/>
        <v>0</v>
      </c>
      <c r="I36" s="125">
        <f t="shared" si="4"/>
        <v>29</v>
      </c>
      <c r="J36" s="125">
        <f t="shared" si="4"/>
        <v>10058</v>
      </c>
      <c r="K36" s="125">
        <f t="shared" si="4"/>
        <v>0</v>
      </c>
      <c r="L36" s="125">
        <f t="shared" si="4"/>
        <v>0</v>
      </c>
      <c r="M36" s="126">
        <f t="shared" si="4"/>
        <v>17</v>
      </c>
      <c r="N36" s="63"/>
    </row>
    <row r="37" spans="1:14" x14ac:dyDescent="0.2">
      <c r="N37" s="63"/>
    </row>
    <row r="38" spans="1:14" x14ac:dyDescent="0.2">
      <c r="N38" s="63"/>
    </row>
  </sheetData>
  <mergeCells count="16">
    <mergeCell ref="A6:M6"/>
    <mergeCell ref="A1:M1"/>
    <mergeCell ref="A2:M2"/>
    <mergeCell ref="A3:M3"/>
    <mergeCell ref="A4:M4"/>
    <mergeCell ref="A5:M5"/>
    <mergeCell ref="A7:A8"/>
    <mergeCell ref="B7:D7"/>
    <mergeCell ref="E7:G7"/>
    <mergeCell ref="H7:J7"/>
    <mergeCell ref="K7:M7"/>
    <mergeCell ref="A33:A34"/>
    <mergeCell ref="B33:D33"/>
    <mergeCell ref="E33:G33"/>
    <mergeCell ref="H33:J33"/>
    <mergeCell ref="K33:M33"/>
  </mergeCells>
  <printOptions horizontalCentered="1"/>
  <pageMargins left="0.7" right="0.7" top="0.75" bottom="0.75" header="0.3" footer="0.3"/>
  <pageSetup scale="79" orientation="landscape" r:id="rId1"/>
  <headerFooter>
    <oddHeader>&amp;L&amp;"Arial,Bold"&amp;12H. Summary of Reimbursable Resources</oddHeader>
    <oddFooter>&amp;C&amp;"Arial,Regular"Exhibit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A. Organization Chart </vt:lpstr>
      <vt:lpstr>B. Summ of Req.</vt:lpstr>
      <vt:lpstr>B. Summ of Req. by DU</vt:lpstr>
      <vt:lpstr>C. Program Changes by DU</vt:lpstr>
      <vt:lpstr>D. Strategic Goals &amp; Objectives</vt:lpstr>
      <vt:lpstr>E. ATB Justification</vt:lpstr>
      <vt:lpstr>F. 2013 Crosswalk</vt:lpstr>
      <vt:lpstr>G. 2014 Crosswalk</vt:lpstr>
      <vt:lpstr>H. Reimbursable Resources</vt:lpstr>
      <vt:lpstr>I. Permanent Positions</vt:lpstr>
      <vt:lpstr>J. Financial Analysis</vt:lpstr>
      <vt:lpstr>K. Summary by OC</vt:lpstr>
      <vt:lpstr>'A. Organization Chart '!Print_Area</vt:lpstr>
      <vt:lpstr>'B. Summ of Req.'!Print_Area</vt:lpstr>
      <vt:lpstr>'B. Summ of Req. by DU'!Print_Area</vt:lpstr>
      <vt:lpstr>'C. Program Changes by DU'!Print_Area</vt:lpstr>
      <vt:lpstr>'D. Strategic Goals &amp; Objectives'!Print_Area</vt:lpstr>
      <vt:lpstr>'E. ATB Justification'!Print_Area</vt:lpstr>
      <vt:lpstr>'F. 2013 Crosswalk'!Print_Area</vt:lpstr>
      <vt:lpstr>'G. 2014 Crosswalk'!Print_Area</vt:lpstr>
      <vt:lpstr>'H. Reimbursable Resources'!Print_Area</vt:lpstr>
      <vt:lpstr>'I. Permanent Positions'!Print_Area</vt:lpstr>
      <vt:lpstr>'J. Financial Analysis'!Print_Area</vt:lpstr>
      <vt:lpstr>'K. Summary by OC'!Print_Area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2014-02-18T21:13:33Z</cp:lastPrinted>
  <dcterms:created xsi:type="dcterms:W3CDTF">2012-12-06T16:08:32Z</dcterms:created>
  <dcterms:modified xsi:type="dcterms:W3CDTF">2014-03-11T16:08:41Z</dcterms:modified>
</cp:coreProperties>
</file>