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410" windowHeight="12240" tabRatio="806"/>
  </bookViews>
  <sheets>
    <sheet name="A. Organization Chart" sheetId="23" r:id="rId1"/>
    <sheet name="B. Summ of Req." sheetId="20" r:id="rId2"/>
    <sheet name="B. Summ of Req. by DU" sheetId="4" r:id="rId3"/>
    <sheet name="C. Program Changes by DU" sheetId="19" r:id="rId4"/>
    <sheet name="D. Strategic Goals &amp; Objectives" sheetId="8" r:id="rId5"/>
    <sheet name="E. ATB Justification" sheetId="21" r:id="rId6"/>
    <sheet name="F. 2013 Crosswalk" sheetId="10" r:id="rId7"/>
    <sheet name="G. 2014 Crosswalk" sheetId="11" r:id="rId8"/>
    <sheet name="H. Reimbursable Resources" sheetId="12" r:id="rId9"/>
    <sheet name="I. Permanent Positions" sheetId="25" r:id="rId10"/>
    <sheet name="J. Financial Analysis" sheetId="26" r:id="rId11"/>
    <sheet name="K. Summary by OC" sheetId="14" r:id="rId12"/>
    <sheet name="L. Studies" sheetId="22" r:id="rId13"/>
  </sheets>
  <definedNames>
    <definedName name="_11POS_BY_CAT" localSheetId="0">#REF!</definedName>
    <definedName name="_11POS_BY_CAT" localSheetId="9">#REF!</definedName>
    <definedName name="_11POS_BY_CAT" localSheetId="10">#REF!</definedName>
    <definedName name="_11POS_BY_CAT" localSheetId="12">#REF!</definedName>
    <definedName name="_11POS_BY_CAT">#REF!</definedName>
    <definedName name="_1ATTORNEY_SUPP" localSheetId="12">#REF!</definedName>
    <definedName name="_1ATTORNEY_SUPP">#REF!</definedName>
    <definedName name="_2ATTORNEY_SUPP" localSheetId="0">#REF!</definedName>
    <definedName name="_2ATTORNEY_SUPP" localSheetId="12">#REF!</definedName>
    <definedName name="_2ATTORNEY_SUPP">#REF!</definedName>
    <definedName name="_2GA_ROLLUP">#REF!</definedName>
    <definedName name="_3POS_BY_CAT" localSheetId="12">#REF!</definedName>
    <definedName name="_3POS_BY_CAT">#REF!</definedName>
    <definedName name="_6GA_ROLLUP" localSheetId="12">#REF!</definedName>
    <definedName name="_6GA_ROLLUP">#REF!</definedName>
    <definedName name="_7GA_ROLLUP" localSheetId="0">#REF!</definedName>
    <definedName name="_7GA_ROLLUP">#REF!</definedName>
    <definedName name="_9POS_BY_CAT" localSheetId="12">#REF!</definedName>
    <definedName name="_9POS_BY_CAT">#REF!</definedName>
    <definedName name="DL" localSheetId="0">#REF!</definedName>
    <definedName name="DL" localSheetId="12">#REF!</definedName>
    <definedName name="DL">#REF!</definedName>
    <definedName name="EXECSUPP" localSheetId="0">#REF!</definedName>
    <definedName name="EXECSUPP" localSheetId="12">#REF!</definedName>
    <definedName name="EXECSUPP">#REF!</definedName>
    <definedName name="FY0711.1" localSheetId="0">#REF!</definedName>
    <definedName name="FY0711.1">#REF!</definedName>
    <definedName name="FY0711.5" localSheetId="0">#REF!</definedName>
    <definedName name="FY0711.5">#REF!</definedName>
    <definedName name="FY0712.1" localSheetId="0">#REF!</definedName>
    <definedName name="FY0712.1">#REF!</definedName>
    <definedName name="FY0721.0" localSheetId="0">#REF!</definedName>
    <definedName name="FY0721.0">#REF!</definedName>
    <definedName name="FY0722.0" localSheetId="0">#REF!</definedName>
    <definedName name="FY0722.0">#REF!</definedName>
    <definedName name="FY0723.1" localSheetId="0">#REF!</definedName>
    <definedName name="FY0723.1">#REF!</definedName>
    <definedName name="FY0723.2" localSheetId="0">#REF!</definedName>
    <definedName name="FY0723.2">#REF!</definedName>
    <definedName name="FY0723.3" localSheetId="0">#REF!</definedName>
    <definedName name="FY0723.3">#REF!</definedName>
    <definedName name="FY0724.0" localSheetId="0">#REF!</definedName>
    <definedName name="FY0724.0">#REF!</definedName>
    <definedName name="FY0725.2" localSheetId="0">#REF!</definedName>
    <definedName name="FY0725.2">#REF!</definedName>
    <definedName name="FY0725.3" localSheetId="0">#REF!</definedName>
    <definedName name="FY0725.3">#REF!</definedName>
    <definedName name="FY0725.6" localSheetId="0">#REF!</definedName>
    <definedName name="FY0725.6">#REF!</definedName>
    <definedName name="FY0726.0" localSheetId="0">#REF!</definedName>
    <definedName name="FY0726.0">#REF!</definedName>
    <definedName name="FY0731.0" localSheetId="0">#REF!</definedName>
    <definedName name="FY0731.0">#REF!</definedName>
    <definedName name="FY0732.0" localSheetId="0">#REF!</definedName>
    <definedName name="FY0732.0">#REF!</definedName>
    <definedName name="FY07Ling" localSheetId="0">#REF!</definedName>
    <definedName name="FY07Ling">#REF!</definedName>
    <definedName name="FY07Mult" localSheetId="0">#REF!</definedName>
    <definedName name="FY07Mult">#REF!</definedName>
    <definedName name="FY07PEPI" localSheetId="0">#REF!</definedName>
    <definedName name="FY07PEPI">#REF!</definedName>
    <definedName name="FY07Tot" localSheetId="0">#REF!</definedName>
    <definedName name="FY07Tot">#REF!</definedName>
    <definedName name="FY07Train" localSheetId="0">#REF!</definedName>
    <definedName name="FY07Train">#REF!</definedName>
    <definedName name="FY0811.1" localSheetId="0">#REF!</definedName>
    <definedName name="FY0811.1">#REF!</definedName>
    <definedName name="FY0811.5" localSheetId="0">#REF!</definedName>
    <definedName name="FY0811.5">#REF!</definedName>
    <definedName name="FY0812.1" localSheetId="0">#REF!</definedName>
    <definedName name="FY0812.1">#REF!</definedName>
    <definedName name="FY0821.0" localSheetId="0">#REF!</definedName>
    <definedName name="FY0821.0">#REF!</definedName>
    <definedName name="FY0822.0" localSheetId="0">#REF!</definedName>
    <definedName name="FY0822.0">#REF!</definedName>
    <definedName name="FY0823.1" localSheetId="0">#REF!</definedName>
    <definedName name="FY0823.1">#REF!</definedName>
    <definedName name="FY0823.2" localSheetId="0">#REF!</definedName>
    <definedName name="FY0823.2">#REF!</definedName>
    <definedName name="FY0823.3" localSheetId="0">#REF!</definedName>
    <definedName name="FY0823.3">#REF!</definedName>
    <definedName name="FY0824.0" localSheetId="0">#REF!</definedName>
    <definedName name="FY0824.0">#REF!</definedName>
    <definedName name="FY0825.2" localSheetId="0">#REF!</definedName>
    <definedName name="FY0825.2">#REF!</definedName>
    <definedName name="FY0825.3" localSheetId="0">#REF!</definedName>
    <definedName name="FY0825.3">#REF!</definedName>
    <definedName name="FY0825.6" localSheetId="0">#REF!</definedName>
    <definedName name="FY0825.6">#REF!</definedName>
    <definedName name="FY0826.0" localSheetId="0">#REF!</definedName>
    <definedName name="FY0826.0">#REF!</definedName>
    <definedName name="FY0831.0" localSheetId="0">#REF!</definedName>
    <definedName name="FY0831.0">#REF!</definedName>
    <definedName name="FY0832.0" localSheetId="0">#REF!</definedName>
    <definedName name="FY0832.0">#REF!</definedName>
    <definedName name="FY08Ling" localSheetId="0">#REF!</definedName>
    <definedName name="FY08Ling">#REF!</definedName>
    <definedName name="FY08Mult" localSheetId="0">#REF!</definedName>
    <definedName name="FY08Mult">#REF!</definedName>
    <definedName name="FY08PEPI" localSheetId="0">#REF!</definedName>
    <definedName name="FY08PEPI">#REF!</definedName>
    <definedName name="FY08Tot" localSheetId="0">#REF!</definedName>
    <definedName name="FY08Tot">#REF!</definedName>
    <definedName name="FY08Train" localSheetId="0">#REF!</definedName>
    <definedName name="FY08Train">#REF!</definedName>
    <definedName name="FY0911.1" localSheetId="0">#REF!</definedName>
    <definedName name="FY0911.1">#REF!</definedName>
    <definedName name="FY0911.5" localSheetId="0">#REF!</definedName>
    <definedName name="FY0911.5">#REF!</definedName>
    <definedName name="FY0912.1" localSheetId="0">#REF!</definedName>
    <definedName name="FY0912.1">#REF!</definedName>
    <definedName name="FY0921.0" localSheetId="0">#REF!</definedName>
    <definedName name="FY0921.0">#REF!</definedName>
    <definedName name="FY0922.0" localSheetId="0">#REF!</definedName>
    <definedName name="FY0922.0">#REF!</definedName>
    <definedName name="FY0923.1" localSheetId="0">#REF!</definedName>
    <definedName name="FY0923.1">#REF!</definedName>
    <definedName name="FY0923.2" localSheetId="0">#REF!</definedName>
    <definedName name="FY0923.2">#REF!</definedName>
    <definedName name="FY0923.3" localSheetId="0">#REF!</definedName>
    <definedName name="FY0923.3">#REF!</definedName>
    <definedName name="FY0924.0" localSheetId="0">#REF!</definedName>
    <definedName name="FY0924.0">#REF!</definedName>
    <definedName name="FY0925.2" localSheetId="0">#REF!</definedName>
    <definedName name="FY0925.2">#REF!</definedName>
    <definedName name="FY0925.3" localSheetId="0">#REF!</definedName>
    <definedName name="FY0925.3">#REF!</definedName>
    <definedName name="FY0925.6" localSheetId="0">#REF!</definedName>
    <definedName name="FY0925.6">#REF!</definedName>
    <definedName name="FY0926.0" localSheetId="0">#REF!</definedName>
    <definedName name="FY0926.0">#REF!</definedName>
    <definedName name="FY0931.0" localSheetId="0">#REF!</definedName>
    <definedName name="FY0931.0">#REF!</definedName>
    <definedName name="FY0932.0" localSheetId="0">#REF!</definedName>
    <definedName name="FY0932.0">#REF!</definedName>
    <definedName name="FY09Ling" localSheetId="0">#REF!</definedName>
    <definedName name="FY09Ling">#REF!</definedName>
    <definedName name="FY09Mult" localSheetId="0">#REF!</definedName>
    <definedName name="FY09Mult">#REF!</definedName>
    <definedName name="FY09PEPI" localSheetId="0">#REF!</definedName>
    <definedName name="FY09PEPI">#REF!</definedName>
    <definedName name="FY09Tot" localSheetId="0">#REF!</definedName>
    <definedName name="FY09Tot">#REF!</definedName>
    <definedName name="FY09Train" localSheetId="0">#REF!</definedName>
    <definedName name="FY09Train">#REF!</definedName>
    <definedName name="INTEL" localSheetId="0">#REF!</definedName>
    <definedName name="INTEL" localSheetId="12">#REF!</definedName>
    <definedName name="INTEL">#REF!</definedName>
    <definedName name="JMD" localSheetId="0">#REF!</definedName>
    <definedName name="JMD" localSheetId="12">#REF!</definedName>
    <definedName name="JMD">#REF!</definedName>
    <definedName name="PART" localSheetId="0">#REF!</definedName>
    <definedName name="PART">#REF!</definedName>
    <definedName name="_xlnm.Print_Area" localSheetId="0">'A. Organization Chart'!$A$1:$L$29</definedName>
    <definedName name="_xlnm.Print_Area" localSheetId="1">'B. Summ of Req.'!$A$1:$D$29</definedName>
    <definedName name="_xlnm.Print_Area" localSheetId="2">'B. Summ of Req. by DU'!$A$1:$M$18</definedName>
    <definedName name="_xlnm.Print_Area" localSheetId="3">'C. Program Changes by DU'!$A$1:$J$11</definedName>
    <definedName name="_xlnm.Print_Area" localSheetId="4">'D. Strategic Goals &amp; Objectives'!$A$1:$N$12</definedName>
    <definedName name="_xlnm.Print_Area" localSheetId="5">'E. ATB Justification'!$A$1:$G$18</definedName>
    <definedName name="_xlnm.Print_Area" localSheetId="6">'F. 2013 Crosswalk'!$A$1:$R$21</definedName>
    <definedName name="_xlnm.Print_Area" localSheetId="7">'G. 2014 Crosswalk'!$A$1:$L$16</definedName>
    <definedName name="_xlnm.Print_Area" localSheetId="8">'H. Reimbursable Resources'!$A$1:$M$18</definedName>
    <definedName name="_xlnm.Print_Area" localSheetId="9">'I. Permanent Positions'!$A$1:$G$15</definedName>
    <definedName name="_xlnm.Print_Area" localSheetId="10">'J. Financial Analysis'!$A$1:$C$12</definedName>
    <definedName name="_xlnm.Print_Area" localSheetId="11">'K. Summary by OC'!$A$1:$I$42</definedName>
    <definedName name="_xlnm.Print_Area" localSheetId="12">'L. Studies'!$A$1:$J$18</definedName>
    <definedName name="_xlnm.Print_Area">#REF!</definedName>
    <definedName name="_xlnm.Print_Titles" localSheetId="4">'D. Strategic Goals &amp; Objectives'!$1:$8</definedName>
    <definedName name="_xlnm.Print_Titles" localSheetId="5">'E. ATB Justification'!$1:$6</definedName>
    <definedName name="_xlnm.Print_Titles" localSheetId="10">'J. Financial Analysis'!$1:$5</definedName>
    <definedName name="REIMPRO" localSheetId="0">#REF!</definedName>
    <definedName name="REIMPRO" localSheetId="9">#REF!</definedName>
    <definedName name="REIMPRO" localSheetId="10">#REF!</definedName>
    <definedName name="REIMPRO" localSheetId="12">#REF!</definedName>
    <definedName name="REIMPRO">#REF!</definedName>
    <definedName name="REIMSOR" localSheetId="0">#REF!</definedName>
    <definedName name="REIMSOR" localSheetId="12">#REF!</definedName>
    <definedName name="REIMSOR">#REF!</definedName>
    <definedName name="Test" localSheetId="12">#REF!</definedName>
    <definedName name="Test">#REF!</definedName>
    <definedName name="Z_12C66D54_5067_4346_818B_6EAB1C8A9183_.wvu.PrintArea" localSheetId="0" hidden="1">'A. Organization Chart'!$A$1:$M$29</definedName>
    <definedName name="Z_3118AF25_8423_420A_806A_487665220C68_.wvu.PrintArea" localSheetId="0" hidden="1">'A. Organization Chart'!$A$1:$M$29</definedName>
    <definedName name="Z_4148B88B_8ED7_4FDE_9459_DEB244AD0552_.wvu.PrintArea" localSheetId="0" hidden="1">'A. Organization Chart'!$A$1:$M$29</definedName>
    <definedName name="Z_56C0A34E_45B4_448B_85E5_70B3A8E63333_.wvu.PrintArea" localSheetId="0" hidden="1">'A. Organization Chart'!$A$1:$M$29</definedName>
    <definedName name="Z_813CAA79_4F95_4F45_9A26_39BE18E37FFC_.wvu.PrintArea" localSheetId="12" hidden="1">'L. Studies'!$A$1:$G$3</definedName>
  </definedNames>
  <calcPr calcId="145621"/>
</workbook>
</file>

<file path=xl/calcChain.xml><?xml version="1.0" encoding="utf-8"?>
<calcChain xmlns="http://schemas.openxmlformats.org/spreadsheetml/2006/main">
  <c r="F13" i="25" l="1"/>
  <c r="F10" i="25"/>
  <c r="F11" i="25"/>
  <c r="F9" i="25"/>
  <c r="G30" i="14" l="1"/>
  <c r="C30" i="14"/>
  <c r="E37" i="14"/>
  <c r="G37" i="14"/>
  <c r="G40" i="14" s="1"/>
  <c r="C10" i="26"/>
  <c r="B10" i="26"/>
  <c r="G14" i="25" l="1"/>
  <c r="E14" i="25"/>
  <c r="D14" i="25"/>
  <c r="C14" i="25"/>
  <c r="B14" i="25"/>
  <c r="G12" i="25"/>
  <c r="E12" i="25"/>
  <c r="D12" i="25"/>
  <c r="C12" i="25"/>
  <c r="B12" i="25"/>
  <c r="M9" i="10"/>
  <c r="F12" i="25" l="1"/>
  <c r="I17" i="4" l="1"/>
  <c r="F17" i="4"/>
  <c r="C17" i="4"/>
  <c r="F14" i="25" l="1"/>
  <c r="C38" i="14"/>
  <c r="J9" i="19" l="1"/>
  <c r="I9" i="19"/>
  <c r="H9" i="19"/>
  <c r="G9" i="19"/>
  <c r="J15" i="4"/>
  <c r="B14" i="4"/>
  <c r="C14" i="4"/>
  <c r="D14" i="4"/>
  <c r="E14" i="4"/>
  <c r="F14" i="4"/>
  <c r="G14" i="4"/>
  <c r="G16" i="4" s="1"/>
  <c r="D16" i="4"/>
  <c r="E30" i="14" l="1"/>
  <c r="G16" i="14" l="1"/>
  <c r="G8" i="14"/>
  <c r="R9" i="10" l="1"/>
  <c r="D10" i="20" l="1"/>
  <c r="D11" i="20" l="1"/>
  <c r="C11" i="20"/>
  <c r="B11" i="20"/>
  <c r="L9" i="11" l="1"/>
  <c r="E15" i="21" l="1"/>
  <c r="E18" i="21" s="1"/>
  <c r="F15" i="21"/>
  <c r="F18" i="21" s="1"/>
  <c r="G15" i="21" l="1"/>
  <c r="G18" i="21" s="1"/>
  <c r="D18" i="20" l="1"/>
  <c r="D19" i="20" s="1"/>
  <c r="D23" i="20" s="1"/>
  <c r="C18" i="20"/>
  <c r="C19" i="20" s="1"/>
  <c r="C23" i="20" s="1"/>
  <c r="B18" i="20"/>
  <c r="B19" i="20" s="1"/>
  <c r="B23" i="20" s="1"/>
  <c r="B26" i="20" l="1"/>
  <c r="D26" i="20"/>
  <c r="C26" i="20" l="1"/>
  <c r="B25" i="20"/>
  <c r="D25" i="20"/>
  <c r="C25" i="20" l="1"/>
  <c r="Q9" i="10" l="1"/>
  <c r="A13" i="4" l="1"/>
  <c r="B10" i="14" l="1"/>
  <c r="B14" i="14" s="1"/>
  <c r="K9" i="12"/>
  <c r="K9" i="4"/>
  <c r="H13" i="4" s="1"/>
  <c r="H14" i="4" s="1"/>
  <c r="P9" i="10" l="1"/>
  <c r="I38" i="14" l="1"/>
  <c r="I39" i="14"/>
  <c r="I40" i="14"/>
  <c r="I37" i="14"/>
  <c r="I35" i="14" l="1"/>
  <c r="I34" i="14"/>
  <c r="I33" i="14"/>
  <c r="I32" i="14"/>
  <c r="I31" i="14"/>
  <c r="I30" i="14"/>
  <c r="I29" i="14"/>
  <c r="I28" i="14"/>
  <c r="I27" i="14"/>
  <c r="I26" i="14"/>
  <c r="I25" i="14"/>
  <c r="I24" i="14"/>
  <c r="I23" i="14"/>
  <c r="I22" i="14"/>
  <c r="I21" i="14"/>
  <c r="I20" i="14"/>
  <c r="I19" i="14"/>
  <c r="I18" i="14"/>
  <c r="I17" i="14"/>
  <c r="I16" i="14"/>
  <c r="I13" i="14"/>
  <c r="H13" i="14"/>
  <c r="I12" i="14"/>
  <c r="H12" i="14"/>
  <c r="I11" i="14"/>
  <c r="H11" i="14"/>
  <c r="I9" i="14"/>
  <c r="H9" i="14"/>
  <c r="G10" i="14"/>
  <c r="F10" i="14"/>
  <c r="E10" i="14"/>
  <c r="D10" i="14"/>
  <c r="C10" i="14"/>
  <c r="C14" i="14" s="1"/>
  <c r="C36" i="14" s="1"/>
  <c r="C41" i="14" s="1"/>
  <c r="B41" i="14"/>
  <c r="I8" i="14"/>
  <c r="H8" i="14"/>
  <c r="F41" i="14" l="1"/>
  <c r="F14" i="14"/>
  <c r="G14" i="14"/>
  <c r="G36" i="14" s="1"/>
  <c r="G41" i="14" s="1"/>
  <c r="D41" i="14"/>
  <c r="D14" i="14"/>
  <c r="E14" i="14"/>
  <c r="E36" i="14" s="1"/>
  <c r="E41" i="14" s="1"/>
  <c r="I10" i="14"/>
  <c r="I14" i="14" s="1"/>
  <c r="H10" i="14"/>
  <c r="H41" i="14" s="1"/>
  <c r="I36" i="14" l="1"/>
  <c r="I41" i="14" s="1"/>
  <c r="H14" i="14"/>
  <c r="J16" i="12" l="1"/>
  <c r="I16" i="12"/>
  <c r="H16" i="12"/>
  <c r="G16" i="12"/>
  <c r="F16" i="12"/>
  <c r="E16" i="12"/>
  <c r="D16" i="12"/>
  <c r="C16" i="12"/>
  <c r="B16" i="12"/>
  <c r="M15" i="12"/>
  <c r="L15" i="12"/>
  <c r="K15" i="12"/>
  <c r="M10" i="12"/>
  <c r="L10" i="12"/>
  <c r="K10" i="12"/>
  <c r="M9" i="12"/>
  <c r="L9" i="12"/>
  <c r="J11" i="12"/>
  <c r="I11" i="12"/>
  <c r="H11" i="12"/>
  <c r="G11" i="12"/>
  <c r="F11" i="12"/>
  <c r="E11" i="12"/>
  <c r="D11" i="12"/>
  <c r="C11" i="12"/>
  <c r="B11" i="12"/>
  <c r="K9" i="11"/>
  <c r="J9" i="11"/>
  <c r="K16" i="12" l="1"/>
  <c r="L16" i="12"/>
  <c r="M16" i="12"/>
  <c r="L11" i="12"/>
  <c r="K11" i="12"/>
  <c r="M11" i="12"/>
  <c r="N10" i="8" l="1"/>
  <c r="M10" i="8"/>
  <c r="M9" i="4" l="1"/>
  <c r="L9" i="4"/>
  <c r="I13" i="4" s="1"/>
  <c r="I14" i="4" s="1"/>
  <c r="J13" i="4" l="1"/>
  <c r="J14" i="4" s="1"/>
  <c r="J16" i="4"/>
</calcChain>
</file>

<file path=xl/sharedStrings.xml><?xml version="1.0" encoding="utf-8"?>
<sst xmlns="http://schemas.openxmlformats.org/spreadsheetml/2006/main" count="584" uniqueCount="152">
  <si>
    <t>Summary of Requirements</t>
  </si>
  <si>
    <t>(Dollars in Thousands)</t>
  </si>
  <si>
    <t>Direct Pos.</t>
  </si>
  <si>
    <t>Amount</t>
  </si>
  <si>
    <t>Pay and Benefits</t>
  </si>
  <si>
    <t>Prison and Detention</t>
  </si>
  <si>
    <t>Program Changes</t>
  </si>
  <si>
    <t>end of line</t>
  </si>
  <si>
    <t>end of sheet</t>
  </si>
  <si>
    <t>Total</t>
  </si>
  <si>
    <t>Overtime</t>
  </si>
  <si>
    <t>Direct FTE</t>
  </si>
  <si>
    <t>Program Increases</t>
  </si>
  <si>
    <t>Total Increases</t>
  </si>
  <si>
    <t>Agt./
Atty.</t>
  </si>
  <si>
    <t>Resources by Department of Justice Strategic Goal/Objective</t>
  </si>
  <si>
    <t>Strategic Goal and Strategic Objective</t>
  </si>
  <si>
    <t>Direct Amount</t>
  </si>
  <si>
    <t>Direct/
Reimb FTE</t>
  </si>
  <si>
    <t>Goal 3</t>
  </si>
  <si>
    <t>Ensure and Support the Fair, Impartial, Efficient, and Transparent Administration of Justice at the Federal, State, Local, Tribal and International Levels.</t>
  </si>
  <si>
    <t>25.6 Medical Care</t>
  </si>
  <si>
    <t xml:space="preserve"> </t>
  </si>
  <si>
    <t>Subtotal, Pay and Benefits</t>
  </si>
  <si>
    <t>Reprogramming/Transfers</t>
  </si>
  <si>
    <t xml:space="preserve">Carryover </t>
  </si>
  <si>
    <t>Crosswalk of 2013 Availability</t>
  </si>
  <si>
    <t>Summary of Reimbursable Resources</t>
  </si>
  <si>
    <t>Increase/Decrease</t>
  </si>
  <si>
    <t>Reimb. Pos.</t>
  </si>
  <si>
    <t>Reimb. FTE</t>
  </si>
  <si>
    <t>Detail of Permanent Positions by Category</t>
  </si>
  <si>
    <t>Category</t>
  </si>
  <si>
    <t>Clerical and Office Services (300-399)</t>
  </si>
  <si>
    <t>Business &amp; Industry (1100-1199)</t>
  </si>
  <si>
    <t>Information Technology Mgmt  (2210)</t>
  </si>
  <si>
    <t>Total Direct Pos.</t>
  </si>
  <si>
    <t>Headquarters (Washington, D.C.)</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</si>
  <si>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</si>
  <si>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</si>
  <si>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</si>
  <si>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</si>
  <si>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</si>
  <si>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</si>
  <si>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</si>
  <si>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</si>
  <si>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</si>
  <si>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</si>
  <si>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</si>
  <si>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</si>
  <si>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</si>
  <si>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</si>
  <si>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</si>
  <si>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</si>
  <si>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</si>
  <si>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</si>
  <si>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</si>
  <si>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</si>
  <si>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</si>
  <si>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</si>
  <si>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</si>
  <si>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</si>
  <si>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</si>
  <si>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</si>
  <si>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</si>
  <si>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</si>
  <si>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Financial Analysis of Program Changes</t>
  </si>
  <si>
    <t>Base Adjustments</t>
  </si>
  <si>
    <t>Total Base Adjustments</t>
  </si>
  <si>
    <t>Estimate FTE</t>
  </si>
  <si>
    <t>Actual FTE</t>
  </si>
  <si>
    <t>Estim. FTE</t>
  </si>
  <si>
    <t>Balance Rescission</t>
  </si>
  <si>
    <t>Total Direct</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</si>
  <si>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</si>
  <si>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</si>
  <si>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</si>
  <si>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</si>
  <si>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</si>
  <si>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Recoveries/Refunds</t>
  </si>
  <si>
    <t>Obligations by Program Activity</t>
  </si>
  <si>
    <t>11.5 Other Personnel Compensation</t>
  </si>
  <si>
    <t>22.0 Transportation of Things</t>
  </si>
  <si>
    <t>Subtract - Unobligated Balance, Start-of-Year</t>
  </si>
  <si>
    <t>Budgetary Resources</t>
  </si>
  <si>
    <t>Est. FTE</t>
  </si>
  <si>
    <t>Total Direct with Rescission</t>
  </si>
  <si>
    <t>Carryover:</t>
  </si>
  <si>
    <t>Recoveries/Refunds:</t>
  </si>
  <si>
    <t>Collections by Source</t>
  </si>
  <si>
    <t>Subtract - Transfers/Reprogramming</t>
  </si>
  <si>
    <t>Subtract - Recoveries/Refunds</t>
  </si>
  <si>
    <t>2013 Enacted</t>
  </si>
  <si>
    <t xml:space="preserve">  2013 Rescissions (1.877% &amp; 0.2%)</t>
  </si>
  <si>
    <t>FY 2015 Request</t>
  </si>
  <si>
    <t>Total 2013 Enacted (with Rescissions and Sequester)</t>
  </si>
  <si>
    <t>2015 Current Services</t>
  </si>
  <si>
    <t>2015 Total Request</t>
  </si>
  <si>
    <t>2015 Total Request (with Balance Rescission)</t>
  </si>
  <si>
    <t>2013 Enacted with Rescissions and Sequester</t>
  </si>
  <si>
    <t>2015 Technical and Base Adjustments</t>
  </si>
  <si>
    <t>2015 Increases</t>
  </si>
  <si>
    <t>2015 Offsets</t>
  </si>
  <si>
    <t>2015 Request</t>
  </si>
  <si>
    <t>FY 2015 Program Changes by Decision Unit</t>
  </si>
  <si>
    <t>Sequester</t>
  </si>
  <si>
    <t>2013 Actual</t>
  </si>
  <si>
    <t>Crosswalk of 2014 Availability</t>
  </si>
  <si>
    <t>2014 Availability</t>
  </si>
  <si>
    <t>2014 Planned</t>
  </si>
  <si>
    <t>Status of Congressionally Requested Studies, Reports, and Evaluations</t>
  </si>
  <si>
    <r>
      <t xml:space="preserve">2013 Appropriation Enacted w/o Balance Rescission </t>
    </r>
    <r>
      <rPr>
        <b/>
        <vertAlign val="superscript"/>
        <sz val="11"/>
        <color theme="1"/>
        <rFont val="Arial"/>
        <family val="2"/>
      </rPr>
      <t>1</t>
    </r>
  </si>
  <si>
    <t>Footnotes:</t>
  </si>
  <si>
    <t>Provide safe, secure, humane, and cost effective confinement and transportation of federal detainees and inmates</t>
  </si>
  <si>
    <t>1) The 2013 Enacted appropriation includes the 2 across-the-board rescissions of 1.877% and 0.2%</t>
  </si>
  <si>
    <t xml:space="preserve">  2013 Sequester</t>
  </si>
  <si>
    <t>2015 Balance Rescission</t>
  </si>
  <si>
    <t>Direct Positions</t>
  </si>
  <si>
    <t>FTE</t>
  </si>
  <si>
    <t>Note: The FTE for FY 2013 is actual and for FY 2014 and FY 2015 is estimated.</t>
  </si>
  <si>
    <t>Location of Description in Narrative</t>
  </si>
  <si>
    <t>2013 Enacted with Rescissions &amp; Sequestration</t>
  </si>
  <si>
    <t>2014 Enacted</t>
  </si>
  <si>
    <t>FY 2014 Enacted</t>
  </si>
  <si>
    <t>A: Organizational Chart</t>
  </si>
  <si>
    <t>2012 template</t>
  </si>
  <si>
    <t>FY 2011 CJ Submission</t>
  </si>
  <si>
    <t>2014 - 2015 Total Change</t>
  </si>
  <si>
    <t>Federal Prison Detention</t>
  </si>
  <si>
    <t>Increases:</t>
  </si>
  <si>
    <t>Housing of USMS Detainees</t>
  </si>
  <si>
    <t>Federal Prisoner Detention</t>
  </si>
  <si>
    <t>Detention Services</t>
  </si>
  <si>
    <t>FPD carried forward $86,913,287 from funds provided in FY 2013.</t>
  </si>
  <si>
    <t>25.8 Subsistence &amp; Support of Prisoners</t>
  </si>
  <si>
    <t>Federal Bureau of Prisons</t>
  </si>
  <si>
    <t>State and Local</t>
  </si>
  <si>
    <r>
      <t xml:space="preserve">2015 Pay Raise:
</t>
    </r>
    <r>
      <rPr>
        <sz val="9"/>
        <color theme="1"/>
        <rFont val="Arial"/>
        <family val="2"/>
      </rPr>
      <t>This request provides for a proposed 1 percent pay raise to be effective in January of 2015.  The amount request, $26, represents the pay amounts for 3/4 of the fiscal year plus appropriate benefits ($19 for pay and $7 for benefits.)</t>
    </r>
  </si>
  <si>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$12, represents the pay amounts for 1/4 of the fiscal year plus appropriate benefits ($9  for pay and $3 for benefits).</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</si>
  <si>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$47, represents the funds needed to cover this increase. </t>
    </r>
  </si>
  <si>
    <r>
      <t>Health Insurance:</t>
    </r>
    <r>
      <rPr>
        <sz val="9"/>
        <color theme="1"/>
        <rFont val="Arial"/>
        <family val="2"/>
      </rPr>
      <t xml:space="preserve">
Effective January 2015, the component's contribution to Federal employees' health insurance increases by 4 percent.  Applied against the 2014 estimate of $300, the additional amount required is $12.</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</si>
  <si>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$4 is necessary to meet our increased retirement obligations as a result of this conversion.</t>
    </r>
  </si>
  <si>
    <r>
      <t>Jail Day Rate Adjustment</t>
    </r>
    <r>
      <rPr>
        <sz val="9"/>
        <color indexed="8"/>
        <rFont val="Arial"/>
        <family val="2"/>
      </rPr>
      <t>:
This request recosts the estimated 2014 state and local jail days using the anticipated 2015 increase in the national jail day rate average.  The requested increase reflects the additional resources required to fund the same number of jail days in 2015 as in 2014.  Jail day costs are projected to rise from the current anticipated 2014 level.  An increase of   $30,415 is requested for FY 2015.</t>
    </r>
  </si>
  <si>
    <t>United States Marshals Service</t>
  </si>
  <si>
    <t>Total Reimb. Pos.</t>
  </si>
  <si>
    <t>Grades</t>
  </si>
  <si>
    <t>Total Program Change Requests</t>
  </si>
  <si>
    <t>1.  The Conference Report associated with the Consolidated Appropriations Act, 2014, page 66, directs USMS to report on a quarterly basis the number of individuals in the detention system, the projected number of individuals and the annualized costs associated with them.  Target response to Committee in February, May, August, November.</t>
  </si>
  <si>
    <t>Non-expenditure transfers of $45,000,000 were provided to the following components to help mitigate furloughs:  USMS (15-12-0324) $36,462,000; Executive Office for Immigration Review (15-13-0339) $2,153,000; U.S. Trustees Program (15X5073) $5,343,000; Office of the Inspector General (15-13-0328) $664,000 and U.S. Parole Commission (15-13-1061) $378,000.  Unobligated balances of $80,000,000 were transferred from the OFDT account.</t>
  </si>
  <si>
    <t>Recoveries from Prior Year obligations are estimated at $20,000,000 as reported in the FY 2014 Spend Plan under Section 212 Notification, for detention services.</t>
  </si>
  <si>
    <t>Recoveries of $278,000 from Prior Year obligations for detention services.</t>
  </si>
  <si>
    <t>Amounts reported are not reflected in MAX Schedule O.  Amounts were not finalized for MAX input.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</si>
</sst>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5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b/>
      <vertAlign val="superscript"/>
      <sz val="11"/>
      <color theme="1"/>
      <name val="Arial"/>
      <family val="2"/>
    </font>
    <font>
      <sz val="10"/>
      <name val="Arial"/>
      <family val="2"/>
    </font>
    <font>
      <sz val="12"/>
      <name val="Arial"/>
      <family val="2"/>
    </font>
    <font>
      <sz val="9"/>
      <color rgb="FF1F497D"/>
      <name val="Arial"/>
      <family val="2"/>
    </font>
    <font>
      <b/>
      <sz val="12"/>
      <name val="Arial"/>
      <family val="2"/>
    </font>
    <font>
      <sz val="8"/>
      <color theme="0"/>
      <name val="Arial"/>
      <family val="2"/>
    </font>
    <font>
      <b/>
      <sz val="16"/>
      <name val="Arial"/>
      <family val="2"/>
    </font>
    <font>
      <b/>
      <u/>
      <sz val="12"/>
      <name val="Arial"/>
      <family val="2"/>
    </font>
    <font>
      <u/>
      <sz val="16"/>
      <name val="Arial"/>
      <family val="2"/>
    </font>
    <font>
      <b/>
      <sz val="12"/>
      <color theme="0"/>
      <name val="Arial"/>
      <family val="2"/>
    </font>
    <font>
      <sz val="12"/>
      <name val="Arial"/>
      <family val="2"/>
    </font>
    <font>
      <b/>
      <sz val="16"/>
      <name val="Times New Roman"/>
      <family val="1"/>
    </font>
    <font>
      <sz val="8"/>
      <color indexed="9"/>
      <name val="Arial"/>
      <family val="2"/>
    </font>
    <font>
      <sz val="10"/>
      <color indexed="9"/>
      <name val="Times New Roman"/>
      <family val="1"/>
    </font>
    <font>
      <b/>
      <u/>
      <sz val="12"/>
      <name val="Times New Roman"/>
      <family val="1"/>
    </font>
    <font>
      <sz val="12"/>
      <name val="Times New Roman"/>
      <family val="1"/>
    </font>
    <font>
      <b/>
      <sz val="12"/>
      <color indexed="9"/>
      <name val="Arial"/>
      <family val="2"/>
    </font>
    <font>
      <sz val="11"/>
      <color rgb="FFFF0000"/>
      <name val="Arial"/>
      <family val="2"/>
    </font>
    <font>
      <sz val="9"/>
      <color indexed="8"/>
      <name val="Arial"/>
      <family val="2"/>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top style="medium">
        <color rgb="FFFF0000"/>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dashed">
        <color theme="0" tint="-0.14996795556505021"/>
      </top>
      <bottom style="medium">
        <color indexed="64"/>
      </bottom>
      <diagonal/>
    </border>
    <border>
      <left/>
      <right style="thin">
        <color auto="1"/>
      </right>
      <top style="dashed">
        <color theme="0" tint="-0.14996795556505021"/>
      </top>
      <bottom style="dashed">
        <color theme="0" tint="-0.14993743705557422"/>
      </bottom>
      <diagonal/>
    </border>
    <border>
      <left/>
      <right/>
      <top style="dashed">
        <color theme="0" tint="-0.14996795556505021"/>
      </top>
      <bottom style="dashed">
        <color theme="0" tint="-0.14993743705557422"/>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s>
  <cellStyleXfs count="24">
    <xf numFmtId="0" fontId="0" fillId="0" borderId="0"/>
    <xf numFmtId="43" fontId="13" fillId="0" borderId="0" applyFont="0" applyFill="0" applyBorder="0" applyAlignment="0" applyProtection="0"/>
    <xf numFmtId="0" fontId="35"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36" fillId="0" borderId="0"/>
    <xf numFmtId="0" fontId="36"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0" fontId="36" fillId="0" borderId="0"/>
    <xf numFmtId="0" fontId="44" fillId="0" borderId="0"/>
    <xf numFmtId="0" fontId="13" fillId="0" borderId="0"/>
  </cellStyleXfs>
  <cellXfs count="307">
    <xf numFmtId="0" fontId="0" fillId="0" borderId="0" xfId="0"/>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1" xfId="0" applyFont="1" applyBorder="1" applyAlignment="1">
      <alignment horizontal="center" vertical="top" wrapText="1"/>
    </xf>
    <xf numFmtId="0" fontId="12" fillId="0" borderId="13" xfId="0" applyFont="1" applyBorder="1" applyAlignment="1">
      <alignment horizontal="center" vertical="top" wrapText="1"/>
    </xf>
    <xf numFmtId="0" fontId="17" fillId="0" borderId="15" xfId="0" applyFont="1" applyBorder="1" applyAlignment="1">
      <alignment horizontal="right"/>
    </xf>
    <xf numFmtId="0" fontId="12" fillId="0" borderId="16" xfId="0" applyFont="1" applyBorder="1" applyAlignment="1">
      <alignment horizontal="left" indent="3"/>
    </xf>
    <xf numFmtId="0" fontId="12" fillId="0" borderId="17" xfId="0" applyFont="1" applyBorder="1"/>
    <xf numFmtId="0" fontId="12" fillId="0" borderId="18" xfId="0" applyFont="1" applyBorder="1"/>
    <xf numFmtId="0" fontId="12" fillId="0" borderId="6" xfId="0" applyFont="1" applyBorder="1" applyAlignment="1">
      <alignment horizontal="left" indent="3"/>
    </xf>
    <xf numFmtId="0" fontId="11" fillId="0" borderId="1" xfId="0" applyFont="1" applyBorder="1" applyAlignment="1">
      <alignment horizontal="center" vertical="top" wrapText="1"/>
    </xf>
    <xf numFmtId="0" fontId="17" fillId="0" borderId="0" xfId="0" applyFont="1" applyAlignment="1"/>
    <xf numFmtId="0" fontId="11" fillId="0" borderId="0" xfId="0" applyFont="1"/>
    <xf numFmtId="0" fontId="11" fillId="0" borderId="0" xfId="0" applyFont="1" applyAlignment="1">
      <alignment vertical="top" wrapText="1"/>
    </xf>
    <xf numFmtId="0" fontId="11" fillId="0" borderId="13" xfId="0" applyFont="1" applyBorder="1" applyAlignment="1">
      <alignment horizontal="center" vertical="top" wrapText="1"/>
    </xf>
    <xf numFmtId="3" fontId="12" fillId="0" borderId="20" xfId="0" applyNumberFormat="1" applyFont="1" applyBorder="1"/>
    <xf numFmtId="3" fontId="17" fillId="0" borderId="33" xfId="0" applyNumberFormat="1" applyFont="1" applyBorder="1"/>
    <xf numFmtId="3" fontId="17" fillId="0" borderId="34" xfId="0" applyNumberFormat="1" applyFont="1" applyBorder="1"/>
    <xf numFmtId="0" fontId="17" fillId="0" borderId="38" xfId="0" applyFont="1" applyBorder="1" applyAlignment="1">
      <alignment vertical="top"/>
    </xf>
    <xf numFmtId="0" fontId="14" fillId="0" borderId="0" xfId="0" applyFont="1" applyBorder="1" applyAlignment="1"/>
    <xf numFmtId="0" fontId="17" fillId="0" borderId="26" xfId="0" applyFont="1" applyBorder="1" applyAlignment="1">
      <alignment vertical="top" wrapText="1"/>
    </xf>
    <xf numFmtId="0" fontId="21" fillId="0" borderId="30" xfId="0" applyFont="1" applyBorder="1" applyAlignment="1">
      <alignment vertical="center" wrapText="1"/>
    </xf>
    <xf numFmtId="0" fontId="24" fillId="0" borderId="0" xfId="0" applyFont="1" applyAlignment="1"/>
    <xf numFmtId="0" fontId="22" fillId="0" borderId="0" xfId="0" applyFont="1"/>
    <xf numFmtId="0" fontId="22" fillId="0" borderId="39" xfId="0" applyFont="1" applyBorder="1" applyAlignment="1">
      <alignment vertical="top"/>
    </xf>
    <xf numFmtId="0" fontId="22" fillId="0" borderId="40" xfId="0" applyFont="1" applyBorder="1"/>
    <xf numFmtId="0" fontId="24" fillId="0" borderId="0" xfId="0" applyFont="1"/>
    <xf numFmtId="3" fontId="21" fillId="0" borderId="33" xfId="0" applyNumberFormat="1" applyFont="1" applyBorder="1"/>
    <xf numFmtId="0" fontId="22" fillId="0" borderId="38" xfId="0" applyFont="1" applyBorder="1" applyAlignment="1">
      <alignment vertical="top"/>
    </xf>
    <xf numFmtId="3" fontId="21" fillId="0" borderId="20" xfId="0" applyNumberFormat="1" applyFont="1" applyBorder="1"/>
    <xf numFmtId="3" fontId="21" fillId="0" borderId="47" xfId="0" applyNumberFormat="1" applyFont="1" applyBorder="1"/>
    <xf numFmtId="3" fontId="22" fillId="0" borderId="21" xfId="0" applyNumberFormat="1" applyFont="1" applyBorder="1"/>
    <xf numFmtId="3" fontId="21" fillId="0" borderId="34" xfId="0" applyNumberFormat="1" applyFont="1" applyBorder="1"/>
    <xf numFmtId="3" fontId="21" fillId="0" borderId="49" xfId="0" applyNumberFormat="1" applyFont="1" applyBorder="1"/>
    <xf numFmtId="0" fontId="14" fillId="0" borderId="0" xfId="0" applyFont="1"/>
    <xf numFmtId="0" fontId="26" fillId="0" borderId="0" xfId="0" applyFont="1"/>
    <xf numFmtId="0" fontId="14" fillId="0" borderId="30" xfId="0" applyFont="1" applyBorder="1" applyAlignment="1"/>
    <xf numFmtId="0" fontId="18" fillId="0" borderId="0" xfId="0" applyFont="1" applyAlignment="1"/>
    <xf numFmtId="0" fontId="11" fillId="0" borderId="0" xfId="0" applyFont="1" applyAlignment="1">
      <alignment horizontal="left" indent="2"/>
    </xf>
    <xf numFmtId="0" fontId="17" fillId="0" borderId="0" xfId="0" applyFont="1" applyAlignment="1">
      <alignment wrapText="1"/>
    </xf>
    <xf numFmtId="0" fontId="10" fillId="0" borderId="1" xfId="0" applyFont="1" applyBorder="1" applyAlignment="1">
      <alignment horizontal="center" vertical="top" wrapText="1"/>
    </xf>
    <xf numFmtId="0" fontId="17" fillId="0" borderId="0" xfId="0" applyFont="1" applyBorder="1" applyAlignment="1">
      <alignment horizontal="center" vertical="center" wrapText="1"/>
    </xf>
    <xf numFmtId="0" fontId="17" fillId="0" borderId="9" xfId="0" applyFont="1" applyBorder="1" applyAlignment="1">
      <alignment horizontal="center"/>
    </xf>
    <xf numFmtId="0" fontId="10" fillId="0" borderId="16" xfId="0" applyFont="1" applyBorder="1" applyAlignment="1">
      <alignment horizontal="left" indent="2"/>
    </xf>
    <xf numFmtId="0" fontId="10" fillId="0" borderId="19" xfId="0" applyFont="1" applyBorder="1" applyAlignment="1">
      <alignment horizontal="left" indent="2"/>
    </xf>
    <xf numFmtId="0" fontId="27" fillId="0" borderId="19" xfId="0" applyFont="1" applyBorder="1" applyAlignment="1">
      <alignment horizontal="left" indent="8"/>
    </xf>
    <xf numFmtId="0" fontId="17" fillId="0" borderId="19" xfId="0" applyFont="1" applyBorder="1"/>
    <xf numFmtId="0" fontId="17" fillId="0" borderId="19" xfId="0" applyFont="1" applyBorder="1" applyAlignment="1">
      <alignment horizontal="center"/>
    </xf>
    <xf numFmtId="0" fontId="17" fillId="0" borderId="53" xfId="0" applyFont="1" applyBorder="1" applyAlignment="1">
      <alignment horizontal="center"/>
    </xf>
    <xf numFmtId="0" fontId="14" fillId="0" borderId="0" xfId="0" applyFont="1" applyAlignment="1">
      <alignment wrapText="1"/>
    </xf>
    <xf numFmtId="0" fontId="11" fillId="0" borderId="0" xfId="0" applyFont="1" applyBorder="1"/>
    <xf numFmtId="0" fontId="17" fillId="0" borderId="0" xfId="0" applyFont="1" applyBorder="1"/>
    <xf numFmtId="0" fontId="17" fillId="0" borderId="0" xfId="0" applyFont="1" applyBorder="1" applyAlignment="1">
      <alignment horizontal="right" indent="1"/>
    </xf>
    <xf numFmtId="0" fontId="17" fillId="0" borderId="57" xfId="0" applyFont="1" applyBorder="1"/>
    <xf numFmtId="3" fontId="17" fillId="0" borderId="19" xfId="0" applyNumberFormat="1" applyFont="1" applyBorder="1"/>
    <xf numFmtId="3" fontId="17" fillId="0" borderId="20" xfId="0" applyNumberFormat="1" applyFont="1" applyBorder="1"/>
    <xf numFmtId="0" fontId="17" fillId="0" borderId="58" xfId="0" applyFont="1" applyBorder="1" applyAlignment="1">
      <alignment horizontal="left" indent="1"/>
    </xf>
    <xf numFmtId="3" fontId="17" fillId="0" borderId="21" xfId="0" applyNumberFormat="1" applyFont="1" applyBorder="1"/>
    <xf numFmtId="0" fontId="17" fillId="0" borderId="58" xfId="0" applyFont="1" applyBorder="1"/>
    <xf numFmtId="0" fontId="17" fillId="0" borderId="58" xfId="0" applyFont="1" applyBorder="1" applyAlignment="1">
      <alignment horizontal="left" indent="3"/>
    </xf>
    <xf numFmtId="0" fontId="17" fillId="0" borderId="56" xfId="0" applyFont="1" applyBorder="1" applyAlignment="1">
      <alignment horizontal="left"/>
    </xf>
    <xf numFmtId="3" fontId="17" fillId="0" borderId="39" xfId="0" applyNumberFormat="1" applyFont="1" applyBorder="1"/>
    <xf numFmtId="3" fontId="17" fillId="0" borderId="59" xfId="0" applyNumberFormat="1" applyFont="1" applyBorder="1"/>
    <xf numFmtId="0" fontId="17" fillId="0" borderId="58" xfId="0" applyFont="1" applyBorder="1" applyAlignment="1">
      <alignment horizontal="left"/>
    </xf>
    <xf numFmtId="0" fontId="17" fillId="0" borderId="57" xfId="0" applyFont="1" applyBorder="1" applyAlignment="1">
      <alignment horizontal="left" indent="1"/>
    </xf>
    <xf numFmtId="0" fontId="17" fillId="0" borderId="61" xfId="0" applyFont="1" applyBorder="1"/>
    <xf numFmtId="3" fontId="17" fillId="0" borderId="62" xfId="0" applyNumberFormat="1" applyFont="1" applyBorder="1"/>
    <xf numFmtId="3" fontId="17" fillId="0" borderId="54" xfId="0" applyNumberFormat="1" applyFont="1" applyBorder="1"/>
    <xf numFmtId="3" fontId="17" fillId="0" borderId="63" xfId="0" applyNumberFormat="1" applyFont="1" applyBorder="1"/>
    <xf numFmtId="0" fontId="17" fillId="0" borderId="4" xfId="0" applyFont="1" applyBorder="1" applyAlignment="1">
      <alignment horizontal="center" vertical="center" wrapText="1"/>
    </xf>
    <xf numFmtId="0" fontId="9" fillId="0" borderId="16" xfId="0" applyFont="1" applyBorder="1" applyAlignment="1">
      <alignment horizontal="left" indent="2"/>
    </xf>
    <xf numFmtId="3" fontId="17" fillId="0" borderId="29" xfId="0" applyNumberFormat="1" applyFont="1" applyBorder="1"/>
    <xf numFmtId="3" fontId="17" fillId="0" borderId="14" xfId="0" applyNumberFormat="1" applyFont="1" applyBorder="1"/>
    <xf numFmtId="3" fontId="17" fillId="0" borderId="64" xfId="0" applyNumberFormat="1" applyFont="1" applyBorder="1"/>
    <xf numFmtId="0" fontId="17" fillId="0" borderId="22" xfId="0" applyFont="1" applyBorder="1" applyAlignment="1">
      <alignment horizontal="left"/>
    </xf>
    <xf numFmtId="0" fontId="9"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9" xfId="0" applyFont="1" applyBorder="1" applyAlignment="1">
      <alignment horizontal="left" indent="2"/>
    </xf>
    <xf numFmtId="0" fontId="17" fillId="0" borderId="4" xfId="0" applyFont="1" applyBorder="1" applyAlignment="1">
      <alignment horizontal="center" vertical="center" wrapText="1"/>
    </xf>
    <xf numFmtId="0" fontId="7" fillId="0" borderId="0" xfId="0" applyFont="1"/>
    <xf numFmtId="0" fontId="29" fillId="0" borderId="0" xfId="0" applyFont="1" applyBorder="1" applyAlignment="1">
      <alignment horizontal="left" vertical="top"/>
    </xf>
    <xf numFmtId="0" fontId="29" fillId="0" borderId="0" xfId="0" applyFont="1"/>
    <xf numFmtId="0" fontId="30" fillId="0" borderId="0" xfId="0" applyFont="1"/>
    <xf numFmtId="0" fontId="6" fillId="0" borderId="0" xfId="0" applyFont="1"/>
    <xf numFmtId="0" fontId="5" fillId="0" borderId="32" xfId="0" applyFont="1" applyBorder="1" applyAlignment="1">
      <alignment horizontal="left" indent="2"/>
    </xf>
    <xf numFmtId="3" fontId="17" fillId="0" borderId="42" xfId="0" applyNumberFormat="1" applyFont="1" applyBorder="1"/>
    <xf numFmtId="3" fontId="17" fillId="0" borderId="44" xfId="0" applyNumberFormat="1" applyFont="1" applyBorder="1"/>
    <xf numFmtId="3" fontId="17" fillId="0" borderId="66" xfId="0" applyNumberFormat="1" applyFont="1" applyBorder="1"/>
    <xf numFmtId="3" fontId="17" fillId="0" borderId="40" xfId="0" applyNumberFormat="1" applyFont="1" applyBorder="1"/>
    <xf numFmtId="3" fontId="17" fillId="0" borderId="55" xfId="0" applyNumberFormat="1" applyFont="1" applyBorder="1"/>
    <xf numFmtId="3" fontId="17" fillId="0" borderId="48" xfId="0" applyNumberFormat="1" applyFont="1" applyBorder="1"/>
    <xf numFmtId="3" fontId="17" fillId="0" borderId="32" xfId="0" applyNumberFormat="1" applyFont="1" applyBorder="1"/>
    <xf numFmtId="3" fontId="12" fillId="0" borderId="17" xfId="0" applyNumberFormat="1" applyFont="1" applyBorder="1"/>
    <xf numFmtId="3" fontId="12" fillId="0" borderId="18" xfId="0" applyNumberFormat="1" applyFont="1" applyBorder="1"/>
    <xf numFmtId="3" fontId="12" fillId="0" borderId="21" xfId="0" applyNumberFormat="1" applyFont="1" applyBorder="1"/>
    <xf numFmtId="3" fontId="17" fillId="0" borderId="1" xfId="0" applyNumberFormat="1" applyFont="1" applyBorder="1"/>
    <xf numFmtId="3" fontId="17" fillId="0" borderId="13" xfId="0" applyNumberFormat="1" applyFont="1" applyBorder="1"/>
    <xf numFmtId="3" fontId="17" fillId="0" borderId="17" xfId="0" applyNumberFormat="1" applyFont="1" applyBorder="1"/>
    <xf numFmtId="3" fontId="9" fillId="0" borderId="17" xfId="0" applyNumberFormat="1" applyFont="1" applyBorder="1"/>
    <xf numFmtId="3" fontId="9" fillId="0" borderId="18" xfId="0" applyNumberFormat="1" applyFont="1" applyBorder="1"/>
    <xf numFmtId="3" fontId="9" fillId="0" borderId="33" xfId="0" applyNumberFormat="1" applyFont="1" applyBorder="1"/>
    <xf numFmtId="3" fontId="9" fillId="0" borderId="34" xfId="0" applyNumberFormat="1" applyFont="1" applyBorder="1"/>
    <xf numFmtId="3" fontId="12" fillId="0" borderId="7" xfId="0" applyNumberFormat="1" applyFont="1" applyBorder="1"/>
    <xf numFmtId="3" fontId="12" fillId="0" borderId="8" xfId="0" applyNumberFormat="1" applyFont="1" applyBorder="1"/>
    <xf numFmtId="3" fontId="12" fillId="0" borderId="33" xfId="0" applyNumberFormat="1" applyFont="1" applyBorder="1"/>
    <xf numFmtId="3" fontId="12" fillId="0" borderId="34" xfId="0" applyNumberFormat="1" applyFont="1" applyBorder="1"/>
    <xf numFmtId="3" fontId="27" fillId="0" borderId="20" xfId="0" applyNumberFormat="1" applyFont="1" applyBorder="1"/>
    <xf numFmtId="3" fontId="27" fillId="0" borderId="21" xfId="0" applyNumberFormat="1" applyFont="1" applyBorder="1"/>
    <xf numFmtId="3" fontId="17" fillId="0" borderId="47" xfId="0" applyNumberFormat="1" applyFont="1" applyBorder="1"/>
    <xf numFmtId="3" fontId="12" fillId="0" borderId="47" xfId="0" applyNumberFormat="1" applyFont="1" applyBorder="1"/>
    <xf numFmtId="0" fontId="4" fillId="0" borderId="19" xfId="0" applyFont="1" applyBorder="1" applyAlignment="1">
      <alignment horizontal="left" indent="2"/>
    </xf>
    <xf numFmtId="0" fontId="4" fillId="0" borderId="0" xfId="0" applyFont="1"/>
    <xf numFmtId="0" fontId="22" fillId="0" borderId="29" xfId="0" applyFont="1" applyBorder="1" applyAlignment="1">
      <alignment vertical="top"/>
    </xf>
    <xf numFmtId="3" fontId="22" fillId="0" borderId="44" xfId="0" applyNumberFormat="1" applyFont="1" applyBorder="1"/>
    <xf numFmtId="3" fontId="22" fillId="0" borderId="48" xfId="0" applyNumberFormat="1" applyFont="1" applyBorder="1"/>
    <xf numFmtId="3" fontId="4" fillId="0" borderId="0" xfId="0" applyNumberFormat="1" applyFont="1"/>
    <xf numFmtId="164" fontId="4" fillId="0" borderId="0" xfId="1" applyNumberFormat="1" applyFont="1"/>
    <xf numFmtId="0" fontId="4" fillId="0" borderId="58" xfId="0" applyFont="1" applyBorder="1" applyAlignment="1">
      <alignment horizontal="left" indent="1"/>
    </xf>
    <xf numFmtId="3" fontId="4" fillId="0" borderId="67" xfId="0" applyNumberFormat="1" applyFont="1" applyBorder="1"/>
    <xf numFmtId="3" fontId="4" fillId="0" borderId="21" xfId="0" applyNumberFormat="1" applyFont="1" applyBorder="1"/>
    <xf numFmtId="3" fontId="4" fillId="0" borderId="19" xfId="0" applyNumberFormat="1" applyFont="1" applyBorder="1"/>
    <xf numFmtId="3" fontId="4" fillId="0" borderId="20" xfId="0" applyNumberFormat="1" applyFont="1" applyBorder="1"/>
    <xf numFmtId="0" fontId="4" fillId="0" borderId="58" xfId="0" applyFont="1" applyBorder="1" applyAlignment="1">
      <alignment horizontal="left" indent="3"/>
    </xf>
    <xf numFmtId="0" fontId="4" fillId="0" borderId="58" xfId="0" applyFont="1" applyBorder="1" applyAlignment="1">
      <alignment horizontal="left" indent="4"/>
    </xf>
    <xf numFmtId="0" fontId="4" fillId="0" borderId="23" xfId="0" applyFont="1" applyBorder="1" applyAlignment="1">
      <alignment horizontal="left"/>
    </xf>
    <xf numFmtId="3" fontId="4" fillId="0" borderId="60" xfId="0" applyNumberFormat="1" applyFont="1" applyBorder="1"/>
    <xf numFmtId="0" fontId="37" fillId="0" borderId="0" xfId="0" applyFont="1" applyAlignment="1">
      <alignment vertical="center"/>
    </xf>
    <xf numFmtId="0" fontId="2" fillId="0" borderId="0" xfId="0" applyFont="1"/>
    <xf numFmtId="0" fontId="2" fillId="0" borderId="0" xfId="0" applyFont="1" applyAlignment="1">
      <alignment horizontal="left"/>
    </xf>
    <xf numFmtId="0" fontId="1" fillId="0" borderId="0" xfId="0" applyFont="1"/>
    <xf numFmtId="0" fontId="1" fillId="0" borderId="0" xfId="0" applyFont="1" applyAlignment="1"/>
    <xf numFmtId="0" fontId="4" fillId="0" borderId="57" xfId="0" applyFont="1" applyBorder="1"/>
    <xf numFmtId="0" fontId="38" fillId="0" borderId="0" xfId="13" applyFont="1"/>
    <xf numFmtId="0" fontId="36" fillId="0" borderId="0" xfId="13" applyFont="1"/>
    <xf numFmtId="0" fontId="39" fillId="0" borderId="0" xfId="13" applyFont="1"/>
    <xf numFmtId="3" fontId="40" fillId="0" borderId="0" xfId="13" applyNumberFormat="1" applyFont="1" applyAlignment="1"/>
    <xf numFmtId="0" fontId="35" fillId="0" borderId="0" xfId="19" applyFont="1"/>
    <xf numFmtId="0" fontId="36" fillId="2" borderId="0" xfId="20" applyFont="1" applyFill="1" applyAlignment="1">
      <alignment horizontal="center"/>
    </xf>
    <xf numFmtId="0" fontId="35" fillId="2" borderId="0" xfId="20" applyFont="1" applyFill="1"/>
    <xf numFmtId="0" fontId="38" fillId="2" borderId="0" xfId="20" applyFont="1" applyFill="1"/>
    <xf numFmtId="0" fontId="41" fillId="2" borderId="0" xfId="20" applyFont="1" applyFill="1" applyAlignment="1">
      <alignment horizontal="center"/>
    </xf>
    <xf numFmtId="0" fontId="42" fillId="2" borderId="0" xfId="20" applyFont="1" applyFill="1"/>
    <xf numFmtId="0" fontId="36" fillId="2" borderId="0" xfId="20" applyFont="1" applyFill="1" applyAlignment="1">
      <alignment wrapText="1"/>
    </xf>
    <xf numFmtId="0" fontId="35" fillId="2" borderId="0" xfId="19" applyFill="1"/>
    <xf numFmtId="0" fontId="36" fillId="0" borderId="0" xfId="13"/>
    <xf numFmtId="0" fontId="35" fillId="0" borderId="0" xfId="19"/>
    <xf numFmtId="0" fontId="33" fillId="0" borderId="0" xfId="13" applyFont="1"/>
    <xf numFmtId="0" fontId="38" fillId="3" borderId="0" xfId="19" applyFont="1" applyFill="1" applyAlignment="1">
      <alignment horizontal="centerContinuous"/>
    </xf>
    <xf numFmtId="0" fontId="43" fillId="0" borderId="0" xfId="13" applyFont="1"/>
    <xf numFmtId="0" fontId="36" fillId="3" borderId="0" xfId="19" applyFont="1" applyFill="1" applyAlignment="1">
      <alignment horizontal="centerContinuous"/>
    </xf>
    <xf numFmtId="0" fontId="36" fillId="3" borderId="0" xfId="19" applyFont="1" applyFill="1"/>
    <xf numFmtId="0" fontId="12" fillId="0" borderId="0" xfId="0" applyFont="1" applyAlignment="1">
      <alignment horizontal="center" wrapText="1"/>
    </xf>
    <xf numFmtId="0" fontId="12" fillId="0" borderId="0" xfId="0" applyFont="1" applyAlignment="1">
      <alignment wrapText="1"/>
    </xf>
    <xf numFmtId="3" fontId="12" fillId="0" borderId="0" xfId="0" applyNumberFormat="1" applyFont="1" applyBorder="1"/>
    <xf numFmtId="0" fontId="19" fillId="0" borderId="0" xfId="0" applyFont="1" applyBorder="1" applyAlignment="1">
      <alignment horizontal="left" indent="3"/>
    </xf>
    <xf numFmtId="3" fontId="17" fillId="0" borderId="2" xfId="0" applyNumberFormat="1" applyFont="1" applyBorder="1"/>
    <xf numFmtId="3" fontId="17" fillId="0" borderId="71" xfId="0" applyNumberFormat="1" applyFont="1" applyBorder="1"/>
    <xf numFmtId="0" fontId="45" fillId="0" borderId="0" xfId="22" applyFont="1"/>
    <xf numFmtId="0" fontId="44" fillId="0" borderId="0" xfId="22"/>
    <xf numFmtId="0" fontId="46" fillId="0" borderId="0" xfId="22" applyFont="1"/>
    <xf numFmtId="0" fontId="38" fillId="0" borderId="0" xfId="22" applyFont="1"/>
    <xf numFmtId="0" fontId="50" fillId="2" borderId="0" xfId="22" applyFont="1" applyFill="1" applyProtection="1">
      <protection hidden="1"/>
    </xf>
    <xf numFmtId="0" fontId="4" fillId="0" borderId="16" xfId="0" applyFont="1" applyBorder="1" applyAlignment="1">
      <alignment horizontal="left" indent="3"/>
    </xf>
    <xf numFmtId="0" fontId="4" fillId="0" borderId="19" xfId="0" applyFont="1" applyBorder="1" applyAlignment="1">
      <alignment horizontal="left" indent="3"/>
    </xf>
    <xf numFmtId="0" fontId="12" fillId="0" borderId="41" xfId="0" applyFont="1" applyBorder="1" applyAlignment="1">
      <alignment vertical="top"/>
    </xf>
    <xf numFmtId="0" fontId="4" fillId="0" borderId="73" xfId="0" applyFont="1" applyBorder="1" applyAlignment="1">
      <alignment vertical="top" wrapText="1"/>
    </xf>
    <xf numFmtId="3" fontId="11" fillId="0" borderId="47" xfId="0" applyNumberFormat="1" applyFont="1" applyBorder="1"/>
    <xf numFmtId="3" fontId="11" fillId="0" borderId="49" xfId="0" applyNumberFormat="1" applyFont="1" applyBorder="1"/>
    <xf numFmtId="3" fontId="22" fillId="0" borderId="33" xfId="0" applyNumberFormat="1" applyFont="1" applyBorder="1"/>
    <xf numFmtId="3" fontId="22" fillId="0" borderId="34" xfId="0" applyNumberFormat="1" applyFont="1" applyBorder="1"/>
    <xf numFmtId="0" fontId="4" fillId="0" borderId="6" xfId="0" applyFont="1" applyBorder="1" applyAlignment="1">
      <alignment horizontal="left" indent="3"/>
    </xf>
    <xf numFmtId="0" fontId="51" fillId="0" borderId="0" xfId="0" applyFont="1"/>
    <xf numFmtId="0" fontId="1" fillId="0" borderId="0" xfId="0" applyFont="1" applyAlignment="1">
      <alignment horizontal="center"/>
    </xf>
    <xf numFmtId="3" fontId="17" fillId="0" borderId="72" xfId="0" applyNumberFormat="1" applyFont="1" applyBorder="1"/>
    <xf numFmtId="3" fontId="4" fillId="0" borderId="40" xfId="0" applyNumberFormat="1" applyFont="1" applyBorder="1"/>
    <xf numFmtId="3" fontId="4" fillId="0" borderId="33" xfId="0" applyNumberFormat="1" applyFont="1" applyBorder="1"/>
    <xf numFmtId="3" fontId="17" fillId="0" borderId="0" xfId="0" applyNumberFormat="1" applyFont="1" applyBorder="1"/>
    <xf numFmtId="0" fontId="17" fillId="0" borderId="0" xfId="0" applyFont="1" applyBorder="1" applyAlignment="1">
      <alignment horizontal="right"/>
    </xf>
    <xf numFmtId="0" fontId="4" fillId="0" borderId="28" xfId="0" applyFont="1" applyBorder="1" applyAlignment="1">
      <alignment horizontal="center"/>
    </xf>
    <xf numFmtId="3" fontId="11" fillId="0" borderId="7" xfId="0" applyNumberFormat="1" applyFont="1" applyBorder="1"/>
    <xf numFmtId="0" fontId="22" fillId="0" borderId="60" xfId="0" applyFont="1" applyBorder="1"/>
    <xf numFmtId="0" fontId="22" fillId="0" borderId="40" xfId="0" applyFont="1" applyBorder="1" applyAlignment="1">
      <alignment vertical="top"/>
    </xf>
    <xf numFmtId="0" fontId="4" fillId="0" borderId="0" xfId="0" applyFont="1" applyAlignment="1"/>
    <xf numFmtId="0" fontId="1" fillId="0" borderId="0" xfId="0" applyFont="1" applyBorder="1" applyAlignment="1"/>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3" fontId="4" fillId="0" borderId="44" xfId="0" applyNumberFormat="1" applyFont="1" applyBorder="1"/>
    <xf numFmtId="3" fontId="4" fillId="0" borderId="48" xfId="0" applyNumberFormat="1" applyFont="1" applyBorder="1"/>
    <xf numFmtId="0" fontId="4" fillId="0" borderId="39" xfId="0" applyFont="1" applyBorder="1"/>
    <xf numFmtId="0" fontId="4" fillId="0" borderId="42" xfId="0" applyFont="1" applyBorder="1" applyAlignment="1">
      <alignment horizontal="left" indent="1"/>
    </xf>
    <xf numFmtId="0" fontId="4" fillId="0" borderId="0" xfId="0" applyFont="1" applyBorder="1" applyAlignment="1">
      <alignment horizontal="center" vertical="top" wrapText="1"/>
    </xf>
    <xf numFmtId="0" fontId="4" fillId="0" borderId="0" xfId="0" applyFont="1" applyBorder="1"/>
    <xf numFmtId="0" fontId="4" fillId="0" borderId="14" xfId="0" applyFont="1" applyBorder="1" applyAlignment="1">
      <alignment horizontal="left" indent="1"/>
    </xf>
    <xf numFmtId="3" fontId="4" fillId="0" borderId="14" xfId="0" applyNumberFormat="1" applyFont="1" applyBorder="1"/>
    <xf numFmtId="0" fontId="17" fillId="0" borderId="1" xfId="0" applyFont="1" applyBorder="1" applyAlignment="1">
      <alignment horizontal="right" indent="1"/>
    </xf>
    <xf numFmtId="0" fontId="12" fillId="0" borderId="0" xfId="0" applyFont="1" applyAlignment="1">
      <alignment horizontal="center"/>
    </xf>
    <xf numFmtId="0" fontId="4" fillId="0" borderId="0" xfId="0" applyFont="1" applyAlignment="1">
      <alignment horizontal="left"/>
    </xf>
    <xf numFmtId="0" fontId="4" fillId="0" borderId="0" xfId="0" applyFont="1" applyAlignment="1">
      <alignment wrapText="1"/>
    </xf>
    <xf numFmtId="3" fontId="29" fillId="0" borderId="20" xfId="0" applyNumberFormat="1" applyFont="1" applyBorder="1"/>
    <xf numFmtId="3" fontId="29" fillId="0" borderId="21" xfId="0" applyNumberFormat="1" applyFont="1" applyBorder="1"/>
    <xf numFmtId="3" fontId="30" fillId="0" borderId="47" xfId="0" applyNumberFormat="1" applyFont="1" applyBorder="1"/>
    <xf numFmtId="3" fontId="30" fillId="0" borderId="49" xfId="0" applyNumberFormat="1" applyFont="1" applyBorder="1"/>
    <xf numFmtId="0" fontId="44" fillId="0" borderId="0" xfId="22" applyFill="1"/>
    <xf numFmtId="0" fontId="36" fillId="0" borderId="0" xfId="22" applyFont="1" applyFill="1" applyAlignment="1"/>
    <xf numFmtId="0" fontId="36" fillId="0" borderId="0" xfId="22" applyFont="1" applyFill="1" applyBorder="1" applyAlignment="1">
      <alignment vertical="top" wrapText="1"/>
    </xf>
    <xf numFmtId="0" fontId="47" fillId="0" borderId="0" xfId="22" applyFont="1" applyFill="1" applyBorder="1" applyAlignment="1"/>
    <xf numFmtId="0" fontId="36" fillId="0" borderId="0" xfId="22" applyFont="1" applyFill="1" applyBorder="1" applyAlignment="1"/>
    <xf numFmtId="0" fontId="18" fillId="0" borderId="0" xfId="0" applyFont="1" applyBorder="1"/>
    <xf numFmtId="0" fontId="31" fillId="0" borderId="65" xfId="0" applyFont="1" applyBorder="1" applyAlignment="1">
      <alignment horizontal="center"/>
    </xf>
    <xf numFmtId="0" fontId="31" fillId="0" borderId="0" xfId="0" applyFont="1" applyBorder="1" applyAlignment="1">
      <alignment horizontal="center"/>
    </xf>
    <xf numFmtId="0" fontId="28" fillId="0" borderId="0" xfId="0" applyFont="1" applyBorder="1"/>
    <xf numFmtId="0" fontId="15" fillId="0" borderId="0" xfId="0" applyFont="1" applyBorder="1" applyAlignment="1"/>
    <xf numFmtId="0" fontId="32" fillId="0" borderId="0" xfId="0" applyFont="1" applyBorder="1" applyAlignment="1">
      <alignment horizontal="center"/>
    </xf>
    <xf numFmtId="0" fontId="16" fillId="0" borderId="0" xfId="0" applyFont="1" applyBorder="1" applyAlignment="1"/>
    <xf numFmtId="0" fontId="33" fillId="0" borderId="0" xfId="0" applyFont="1" applyBorder="1" applyAlignment="1"/>
    <xf numFmtId="0" fontId="18" fillId="0" borderId="0" xfId="0" applyFont="1" applyBorder="1" applyAlignment="1"/>
    <xf numFmtId="0" fontId="12" fillId="0" borderId="0" xfId="0" applyFont="1" applyBorder="1"/>
    <xf numFmtId="0" fontId="11" fillId="0" borderId="0" xfId="0" applyFont="1" applyBorder="1" applyAlignment="1">
      <alignment wrapText="1"/>
    </xf>
    <xf numFmtId="0" fontId="26" fillId="0" borderId="0" xfId="0" applyFont="1" applyBorder="1"/>
    <xf numFmtId="0" fontId="48" fillId="0" borderId="0" xfId="22" applyFont="1" applyFill="1" applyBorder="1" applyAlignment="1">
      <alignment horizontal="center" vertical="top"/>
    </xf>
    <xf numFmtId="0" fontId="49" fillId="0" borderId="0" xfId="22" applyFont="1" applyFill="1" applyBorder="1" applyAlignment="1">
      <alignment vertical="top" wrapText="1"/>
    </xf>
    <xf numFmtId="0" fontId="4" fillId="0" borderId="0" xfId="0" applyFont="1" applyAlignment="1">
      <alignment horizontal="left" vertical="top"/>
    </xf>
    <xf numFmtId="0" fontId="34" fillId="0" borderId="0" xfId="0" applyFont="1" applyAlignment="1">
      <alignment horizontal="left" vertical="top"/>
    </xf>
    <xf numFmtId="0" fontId="15" fillId="0" borderId="0" xfId="0" applyFont="1" applyAlignment="1">
      <alignment horizontal="center"/>
    </xf>
    <xf numFmtId="0" fontId="16" fillId="0" borderId="0" xfId="0" applyFont="1" applyAlignment="1">
      <alignment horizontal="center"/>
    </xf>
    <xf numFmtId="0" fontId="3" fillId="0" borderId="0" xfId="0" applyFont="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4" fillId="0" borderId="0" xfId="0" applyFont="1" applyAlignment="1">
      <alignment horizont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9" fillId="0" borderId="0" xfId="0" applyFont="1" applyAlignment="1">
      <alignment horizontal="left" vertical="top"/>
    </xf>
    <xf numFmtId="0" fontId="17" fillId="0" borderId="12"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2" fillId="0" borderId="0" xfId="0" applyFont="1" applyAlignment="1">
      <alignment horizontal="center"/>
    </xf>
    <xf numFmtId="0" fontId="12" fillId="0" borderId="30" xfId="0" applyFont="1" applyBorder="1" applyAlignment="1">
      <alignment horizontal="center"/>
    </xf>
    <xf numFmtId="0" fontId="20"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21" fillId="0" borderId="43" xfId="0" applyFont="1" applyBorder="1" applyAlignment="1">
      <alignment horizontal="left" vertical="top" wrapText="1"/>
    </xf>
    <xf numFmtId="0" fontId="4" fillId="0" borderId="0" xfId="0" applyFont="1" applyBorder="1" applyAlignment="1">
      <alignment horizontal="center"/>
    </xf>
    <xf numFmtId="0" fontId="4" fillId="0" borderId="30" xfId="0" applyFont="1" applyBorder="1" applyAlignment="1">
      <alignment horizontal="center"/>
    </xf>
    <xf numFmtId="0" fontId="21" fillId="0" borderId="46" xfId="0" applyFont="1" applyBorder="1" applyAlignment="1">
      <alignment horizontal="center" vertical="top"/>
    </xf>
    <xf numFmtId="0" fontId="21" fillId="0" borderId="28" xfId="0" applyFont="1" applyBorder="1" applyAlignment="1">
      <alignment horizontal="center" vertical="top"/>
    </xf>
    <xf numFmtId="0" fontId="25" fillId="0" borderId="35" xfId="0" applyFont="1" applyBorder="1" applyAlignment="1">
      <alignment horizontal="left" vertical="top" wrapText="1"/>
    </xf>
    <xf numFmtId="0" fontId="25" fillId="0" borderId="35" xfId="0" applyFont="1" applyBorder="1" applyAlignment="1">
      <alignment horizontal="left" vertical="top"/>
    </xf>
    <xf numFmtId="0" fontId="25" fillId="0" borderId="27" xfId="0" applyFont="1" applyBorder="1" applyAlignment="1">
      <alignment horizontal="left" vertical="top"/>
    </xf>
    <xf numFmtId="0" fontId="25" fillId="0" borderId="69" xfId="0" applyFont="1" applyBorder="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0" fillId="0" borderId="43" xfId="0" applyBorder="1" applyAlignment="1">
      <alignment horizontal="left" vertical="top" wrapText="1"/>
    </xf>
    <xf numFmtId="0" fontId="0" fillId="0" borderId="45" xfId="0" applyBorder="1" applyAlignment="1">
      <alignment horizontal="left" vertical="top" wrapText="1"/>
    </xf>
    <xf numFmtId="0" fontId="22" fillId="0" borderId="69" xfId="0" applyFont="1" applyBorder="1" applyAlignment="1">
      <alignment horizontal="left" vertical="top" wrapText="1"/>
    </xf>
    <xf numFmtId="0" fontId="22" fillId="0" borderId="70" xfId="0" applyFont="1" applyBorder="1" applyAlignment="1">
      <alignment horizontal="left" vertical="top" wrapText="1"/>
    </xf>
    <xf numFmtId="0" fontId="22" fillId="0" borderId="43" xfId="0" applyFont="1" applyBorder="1" applyAlignment="1">
      <alignment horizontal="left" vertical="top" wrapText="1"/>
    </xf>
    <xf numFmtId="0" fontId="22" fillId="0" borderId="45" xfId="0" applyFont="1" applyBorder="1" applyAlignment="1">
      <alignment horizontal="left" vertical="top" wrapText="1"/>
    </xf>
    <xf numFmtId="0" fontId="22" fillId="0" borderId="35" xfId="0" applyFont="1" applyBorder="1" applyAlignment="1">
      <alignment horizontal="left" vertical="top" wrapText="1"/>
    </xf>
    <xf numFmtId="0" fontId="22" fillId="0" borderId="27" xfId="0" applyFont="1" applyBorder="1" applyAlignment="1">
      <alignment horizontal="left" vertical="top" wrapText="1"/>
    </xf>
    <xf numFmtId="0" fontId="21" fillId="0" borderId="36" xfId="0" applyFont="1" applyBorder="1" applyAlignment="1">
      <alignment horizontal="right" vertical="top"/>
    </xf>
    <xf numFmtId="0" fontId="21" fillId="0" borderId="35" xfId="0" applyFont="1" applyBorder="1" applyAlignment="1">
      <alignment horizontal="left" vertical="top"/>
    </xf>
    <xf numFmtId="0" fontId="21" fillId="0" borderId="27" xfId="0" applyFont="1" applyBorder="1" applyAlignment="1">
      <alignment horizontal="left" vertical="top"/>
    </xf>
    <xf numFmtId="0" fontId="25" fillId="0" borderId="75" xfId="0" applyFont="1" applyBorder="1" applyAlignment="1">
      <alignment horizontal="left" vertical="top" wrapText="1"/>
    </xf>
    <xf numFmtId="0" fontId="25" fillId="0" borderId="75" xfId="0" applyFont="1" applyBorder="1" applyAlignment="1">
      <alignment horizontal="left" vertical="top"/>
    </xf>
    <xf numFmtId="0" fontId="25" fillId="0" borderId="74" xfId="0" applyFont="1" applyBorder="1" applyAlignment="1">
      <alignment horizontal="left" vertical="top"/>
    </xf>
    <xf numFmtId="0" fontId="17" fillId="0" borderId="51" xfId="0" applyFont="1" applyBorder="1" applyAlignment="1">
      <alignment horizontal="center" vertical="center" wrapText="1"/>
    </xf>
    <xf numFmtId="0" fontId="17" fillId="0" borderId="68" xfId="0" applyFont="1" applyBorder="1" applyAlignment="1">
      <alignment horizontal="center" vertical="center" wrapText="1"/>
    </xf>
    <xf numFmtId="0" fontId="4" fillId="0" borderId="0" xfId="0" applyFont="1" applyAlignment="1">
      <alignment horizontal="left"/>
    </xf>
    <xf numFmtId="0" fontId="12" fillId="0" borderId="0" xfId="0" applyFont="1" applyAlignment="1">
      <alignment horizontal="center" wrapText="1"/>
    </xf>
    <xf numFmtId="0" fontId="4" fillId="0" borderId="0" xfId="0" applyFont="1" applyAlignment="1">
      <alignment wrapText="1"/>
    </xf>
    <xf numFmtId="0" fontId="0" fillId="0" borderId="0" xfId="0" applyAlignment="1">
      <alignment wrapText="1"/>
    </xf>
    <xf numFmtId="0" fontId="4" fillId="0" borderId="0" xfId="0" applyFont="1" applyAlignment="1">
      <alignment horizontal="center" wrapText="1"/>
    </xf>
    <xf numFmtId="0" fontId="4" fillId="0" borderId="0" xfId="23" applyFont="1" applyAlignment="1">
      <alignment wrapText="1"/>
    </xf>
    <xf numFmtId="0" fontId="17" fillId="0" borderId="50"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0" xfId="0" applyFont="1" applyAlignment="1">
      <alignment horizontal="center"/>
    </xf>
    <xf numFmtId="0" fontId="17" fillId="0" borderId="31"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2" xfId="0" applyFont="1" applyBorder="1" applyAlignment="1">
      <alignment horizontal="center" vertical="center"/>
    </xf>
    <xf numFmtId="0" fontId="36" fillId="3" borderId="0" xfId="19" applyFont="1" applyFill="1" applyAlignment="1">
      <alignment vertical="top" wrapText="1"/>
    </xf>
    <xf numFmtId="0" fontId="36" fillId="3" borderId="0" xfId="13" applyFont="1" applyFill="1" applyAlignment="1">
      <alignment vertical="top" wrapText="1"/>
    </xf>
    <xf numFmtId="3" fontId="40" fillId="0" borderId="0" xfId="13" applyNumberFormat="1" applyFont="1" applyAlignment="1">
      <alignment horizontal="center"/>
    </xf>
    <xf numFmtId="0" fontId="36" fillId="0" borderId="0" xfId="13" applyFont="1" applyBorder="1" applyAlignment="1">
      <alignment horizontal="center"/>
    </xf>
    <xf numFmtId="3" fontId="36" fillId="2" borderId="0" xfId="20" applyNumberFormat="1" applyFont="1" applyFill="1" applyAlignment="1">
      <alignment horizontal="center"/>
    </xf>
    <xf numFmtId="0" fontId="36" fillId="2" borderId="0" xfId="20" applyFont="1" applyFill="1" applyAlignment="1">
      <alignment horizontal="center"/>
    </xf>
    <xf numFmtId="0" fontId="41" fillId="2" borderId="0" xfId="20" applyFont="1" applyFill="1" applyAlignment="1">
      <alignment horizontal="center"/>
    </xf>
    <xf numFmtId="0" fontId="36" fillId="2" borderId="0" xfId="20" applyFont="1" applyFill="1" applyAlignment="1">
      <alignment wrapText="1"/>
    </xf>
    <xf numFmtId="3" fontId="38" fillId="2" borderId="0" xfId="20" applyNumberFormat="1" applyFont="1" applyFill="1" applyAlignment="1">
      <alignment horizontal="center"/>
    </xf>
    <xf numFmtId="0" fontId="38" fillId="2" borderId="0" xfId="20" applyFont="1" applyFill="1" applyAlignment="1">
      <alignment horizontal="center"/>
    </xf>
    <xf numFmtId="0" fontId="21" fillId="0" borderId="77"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79" xfId="0" applyFont="1" applyBorder="1" applyAlignment="1">
      <alignment horizontal="center" vertical="center" wrapText="1"/>
    </xf>
  </cellXfs>
  <cellStyles count="24">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11" xfId="23"/>
    <cellStyle name="Normal 2" xfId="13"/>
    <cellStyle name="Normal 3" xfId="2"/>
    <cellStyle name="Normal 4" xfId="14"/>
    <cellStyle name="Normal 5" xfId="21"/>
    <cellStyle name="Normal 6" xfId="22"/>
    <cellStyle name="Normal_Appendix Exhibits.FINAL 2" xfId="19"/>
    <cellStyle name="Normal_Sheet1 2"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12700</xdr:rowOff>
    </xdr:from>
    <xdr:ext cx="6702072" cy="5245100"/>
    <xdr:pic>
      <xdr:nvPicPr>
        <xdr:cNvPr id="2" name="Picture 3" descr="USMS is managed by a Director and Deputy Director.  The Office of Equal Employment Opportunity reports to the Director.  The Office of General Counsel, Office of Communications, Office of Inspections, Associate Director for Operations, Associate Director for Administration and the ninety four U.S. Marshals report to the Deputy Director.  The following Divisions report to the Associate Director for Operations: Judicial Security, Investigative Operations, Witness Security, Justice Prisoner and Alien Transportation System, Tactical Operations and Prisoner Operations.  The following Divisions report to the Associate Director for Administration: Training, Human Resources, Information Technology, Management Support, Financial Services and Asset Forfeiture." title="Organization Char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9875"/>
          <a:ext cx="6702072" cy="524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6"/>
  <sheetViews>
    <sheetView tabSelected="1" view="pageBreakPreview" zoomScaleNormal="75" zoomScaleSheetLayoutView="100" workbookViewId="0"/>
  </sheetViews>
  <sheetFormatPr defaultColWidth="9.140625" defaultRowHeight="15" x14ac:dyDescent="0.2"/>
  <cols>
    <col min="1" max="13" width="9.140625" style="165"/>
    <col min="14" max="14" width="13" style="166" customWidth="1"/>
    <col min="15" max="16384" width="9.140625" style="165"/>
  </cols>
  <sheetData>
    <row r="1" spans="1:13" ht="20.25" x14ac:dyDescent="0.3">
      <c r="A1" s="164" t="s">
        <v>124</v>
      </c>
      <c r="M1" s="166" t="s">
        <v>7</v>
      </c>
    </row>
    <row r="2" spans="1:13" x14ac:dyDescent="0.2">
      <c r="M2" s="166" t="s">
        <v>7</v>
      </c>
    </row>
    <row r="3" spans="1:13" x14ac:dyDescent="0.2">
      <c r="M3" s="166" t="s">
        <v>7</v>
      </c>
    </row>
    <row r="4" spans="1:13" x14ac:dyDescent="0.2">
      <c r="M4" s="166" t="s">
        <v>7</v>
      </c>
    </row>
    <row r="5" spans="1:13" ht="15.75" x14ac:dyDescent="0.25">
      <c r="B5" s="167"/>
      <c r="M5" s="166" t="s">
        <v>7</v>
      </c>
    </row>
    <row r="6" spans="1:13" x14ac:dyDescent="0.2">
      <c r="M6" s="166" t="s">
        <v>7</v>
      </c>
    </row>
    <row r="7" spans="1:13" x14ac:dyDescent="0.2">
      <c r="M7" s="166" t="s">
        <v>7</v>
      </c>
    </row>
    <row r="8" spans="1:13" x14ac:dyDescent="0.2">
      <c r="A8" s="209"/>
      <c r="B8" s="209"/>
      <c r="C8" s="209"/>
      <c r="D8" s="209"/>
      <c r="E8" s="209"/>
      <c r="F8" s="209"/>
      <c r="G8" s="209"/>
      <c r="H8" s="209"/>
      <c r="I8" s="209"/>
      <c r="J8" s="209"/>
      <c r="K8" s="209"/>
      <c r="L8" s="209"/>
      <c r="M8" s="166" t="s">
        <v>7</v>
      </c>
    </row>
    <row r="9" spans="1:13" x14ac:dyDescent="0.2">
      <c r="A9" s="209"/>
      <c r="B9" s="209"/>
      <c r="C9" s="209"/>
      <c r="D9" s="209"/>
      <c r="E9" s="209"/>
      <c r="F9" s="209"/>
      <c r="G9" s="209"/>
      <c r="H9" s="209"/>
      <c r="I9" s="209"/>
      <c r="J9" s="209"/>
      <c r="K9" s="209"/>
      <c r="L9" s="209"/>
      <c r="M9" s="166" t="s">
        <v>7</v>
      </c>
    </row>
    <row r="10" spans="1:13" x14ac:dyDescent="0.2">
      <c r="A10" s="209"/>
      <c r="B10" s="209"/>
      <c r="C10" s="209"/>
      <c r="D10" s="209"/>
      <c r="E10" s="209"/>
      <c r="F10" s="209"/>
      <c r="G10" s="209"/>
      <c r="H10" s="209"/>
      <c r="I10" s="209"/>
      <c r="J10" s="209"/>
      <c r="K10" s="209"/>
      <c r="L10" s="209"/>
      <c r="M10" s="166" t="s">
        <v>7</v>
      </c>
    </row>
    <row r="11" spans="1:13" x14ac:dyDescent="0.2">
      <c r="A11" s="209"/>
      <c r="B11" s="209"/>
      <c r="C11" s="209"/>
      <c r="D11" s="209"/>
      <c r="E11" s="209"/>
      <c r="F11" s="209"/>
      <c r="G11" s="209"/>
      <c r="H11" s="209"/>
      <c r="I11" s="209"/>
      <c r="J11" s="209"/>
      <c r="K11" s="209"/>
      <c r="L11" s="209"/>
      <c r="M11" s="166" t="s">
        <v>7</v>
      </c>
    </row>
    <row r="12" spans="1:13" x14ac:dyDescent="0.2">
      <c r="A12" s="209"/>
      <c r="B12" s="209"/>
      <c r="C12" s="209"/>
      <c r="D12" s="209"/>
      <c r="E12" s="209"/>
      <c r="F12" s="209"/>
      <c r="G12" s="209"/>
      <c r="H12" s="209"/>
      <c r="I12" s="209"/>
      <c r="J12" s="209"/>
      <c r="K12" s="209"/>
      <c r="L12" s="209"/>
      <c r="M12" s="166" t="s">
        <v>7</v>
      </c>
    </row>
    <row r="13" spans="1:13" x14ac:dyDescent="0.2">
      <c r="A13" s="209"/>
      <c r="B13" s="209"/>
      <c r="C13" s="209"/>
      <c r="D13" s="209"/>
      <c r="E13" s="209"/>
      <c r="F13" s="209"/>
      <c r="G13" s="209"/>
      <c r="H13" s="209"/>
      <c r="I13" s="209"/>
      <c r="J13" s="209"/>
      <c r="K13" s="209"/>
      <c r="L13" s="209"/>
      <c r="M13" s="166" t="s">
        <v>7</v>
      </c>
    </row>
    <row r="14" spans="1:13" x14ac:dyDescent="0.2">
      <c r="A14" s="209"/>
      <c r="B14" s="209"/>
      <c r="C14" s="209"/>
      <c r="D14" s="209"/>
      <c r="E14" s="209"/>
      <c r="F14" s="209"/>
      <c r="G14" s="209"/>
      <c r="H14" s="209"/>
      <c r="I14" s="209"/>
      <c r="J14" s="209"/>
      <c r="K14" s="209"/>
      <c r="L14" s="209"/>
      <c r="M14" s="166" t="s">
        <v>7</v>
      </c>
    </row>
    <row r="15" spans="1:13" x14ac:dyDescent="0.2">
      <c r="A15" s="209"/>
      <c r="B15" s="209"/>
      <c r="C15" s="209"/>
      <c r="D15" s="209"/>
      <c r="E15" s="209"/>
      <c r="F15" s="209"/>
      <c r="G15" s="209"/>
      <c r="H15" s="209"/>
      <c r="I15" s="209"/>
      <c r="J15" s="209"/>
      <c r="K15" s="209"/>
      <c r="L15" s="209"/>
      <c r="M15" s="166" t="s">
        <v>7</v>
      </c>
    </row>
    <row r="16" spans="1:13" x14ac:dyDescent="0.2">
      <c r="A16" s="209"/>
      <c r="B16" s="209"/>
      <c r="C16" s="209"/>
      <c r="D16" s="209"/>
      <c r="E16" s="209"/>
      <c r="F16" s="209"/>
      <c r="G16" s="209"/>
      <c r="H16" s="209"/>
      <c r="I16" s="209"/>
      <c r="J16" s="209"/>
      <c r="K16" s="209"/>
      <c r="L16" s="209"/>
      <c r="M16" s="166" t="s">
        <v>7</v>
      </c>
    </row>
    <row r="17" spans="1:13" x14ac:dyDescent="0.2">
      <c r="A17" s="209"/>
      <c r="B17" s="209"/>
      <c r="C17" s="209"/>
      <c r="D17" s="209"/>
      <c r="E17" s="209"/>
      <c r="F17" s="209"/>
      <c r="G17" s="209"/>
      <c r="H17" s="209"/>
      <c r="I17" s="209"/>
      <c r="J17" s="209"/>
      <c r="K17" s="209"/>
      <c r="L17" s="209"/>
      <c r="M17" s="166" t="s">
        <v>7</v>
      </c>
    </row>
    <row r="18" spans="1:13" x14ac:dyDescent="0.2">
      <c r="A18" s="209"/>
      <c r="B18" s="209"/>
      <c r="C18" s="209"/>
      <c r="D18" s="209"/>
      <c r="E18" s="209"/>
      <c r="F18" s="209"/>
      <c r="G18" s="209"/>
      <c r="H18" s="209"/>
      <c r="I18" s="209"/>
      <c r="J18" s="209"/>
      <c r="K18" s="209"/>
      <c r="L18" s="209"/>
      <c r="M18" s="166" t="s">
        <v>7</v>
      </c>
    </row>
    <row r="19" spans="1:13" x14ac:dyDescent="0.2">
      <c r="A19" s="209"/>
      <c r="B19" s="209"/>
      <c r="C19" s="209"/>
      <c r="D19" s="209"/>
      <c r="E19" s="209"/>
      <c r="F19" s="209"/>
      <c r="G19" s="209"/>
      <c r="H19" s="209"/>
      <c r="I19" s="209"/>
      <c r="J19" s="209"/>
      <c r="K19" s="209"/>
      <c r="L19" s="209"/>
      <c r="M19" s="166" t="s">
        <v>7</v>
      </c>
    </row>
    <row r="20" spans="1:13" x14ac:dyDescent="0.2">
      <c r="A20" s="209"/>
      <c r="B20" s="209"/>
      <c r="C20" s="209"/>
      <c r="D20" s="209"/>
      <c r="E20" s="209"/>
      <c r="F20" s="209"/>
      <c r="G20" s="209"/>
      <c r="H20" s="209"/>
      <c r="I20" s="209"/>
      <c r="J20" s="209"/>
      <c r="K20" s="209"/>
      <c r="L20" s="209"/>
      <c r="M20" s="166" t="s">
        <v>7</v>
      </c>
    </row>
    <row r="21" spans="1:13" x14ac:dyDescent="0.2">
      <c r="A21" s="209"/>
      <c r="B21" s="209"/>
      <c r="C21" s="209"/>
      <c r="D21" s="209"/>
      <c r="E21" s="209"/>
      <c r="F21" s="209"/>
      <c r="G21" s="209"/>
      <c r="H21" s="209"/>
      <c r="I21" s="209"/>
      <c r="J21" s="209"/>
      <c r="K21" s="209"/>
      <c r="L21" s="209"/>
      <c r="M21" s="166" t="s">
        <v>7</v>
      </c>
    </row>
    <row r="22" spans="1:13" x14ac:dyDescent="0.2">
      <c r="A22" s="209"/>
      <c r="B22" s="209"/>
      <c r="C22" s="209"/>
      <c r="D22" s="209"/>
      <c r="E22" s="209"/>
      <c r="F22" s="209"/>
      <c r="G22" s="209"/>
      <c r="H22" s="209"/>
      <c r="I22" s="209"/>
      <c r="J22" s="209"/>
      <c r="K22" s="209"/>
      <c r="L22" s="209"/>
      <c r="M22" s="166" t="s">
        <v>7</v>
      </c>
    </row>
    <row r="23" spans="1:13" x14ac:dyDescent="0.2">
      <c r="A23" s="209"/>
      <c r="B23" s="209"/>
      <c r="C23" s="209"/>
      <c r="D23" s="209"/>
      <c r="E23" s="209"/>
      <c r="F23" s="209"/>
      <c r="G23" s="209"/>
      <c r="H23" s="209"/>
      <c r="I23" s="209"/>
      <c r="J23" s="209"/>
      <c r="K23" s="209"/>
      <c r="L23" s="209"/>
      <c r="M23" s="166" t="s">
        <v>7</v>
      </c>
    </row>
    <row r="24" spans="1:13" x14ac:dyDescent="0.2">
      <c r="A24" s="209"/>
      <c r="B24" s="209"/>
      <c r="C24" s="209"/>
      <c r="D24" s="209"/>
      <c r="E24" s="209"/>
      <c r="F24" s="209"/>
      <c r="G24" s="209"/>
      <c r="H24" s="209"/>
      <c r="I24" s="209"/>
      <c r="J24" s="209"/>
      <c r="K24" s="209"/>
      <c r="L24" s="209"/>
      <c r="M24" s="166" t="s">
        <v>7</v>
      </c>
    </row>
    <row r="25" spans="1:13" x14ac:dyDescent="0.2">
      <c r="A25" s="209"/>
      <c r="B25" s="209"/>
      <c r="C25" s="209"/>
      <c r="D25" s="209"/>
      <c r="E25" s="209"/>
      <c r="F25" s="209"/>
      <c r="G25" s="209"/>
      <c r="H25" s="209"/>
      <c r="I25" s="209"/>
      <c r="J25" s="209"/>
      <c r="K25" s="209"/>
      <c r="L25" s="209"/>
      <c r="M25" s="166" t="s">
        <v>7</v>
      </c>
    </row>
    <row r="26" spans="1:13" x14ac:dyDescent="0.2">
      <c r="A26" s="209"/>
      <c r="B26" s="209"/>
      <c r="C26" s="209"/>
      <c r="D26" s="209"/>
      <c r="E26" s="209"/>
      <c r="F26" s="209"/>
      <c r="G26" s="209"/>
      <c r="H26" s="209"/>
      <c r="I26" s="209"/>
      <c r="J26" s="209"/>
      <c r="K26" s="209"/>
      <c r="L26" s="209"/>
      <c r="M26" s="166" t="s">
        <v>7</v>
      </c>
    </row>
    <row r="27" spans="1:13" x14ac:dyDescent="0.2">
      <c r="A27" s="209"/>
      <c r="B27" s="209"/>
      <c r="C27" s="209"/>
      <c r="D27" s="209"/>
      <c r="E27" s="209"/>
      <c r="F27" s="209"/>
      <c r="G27" s="209"/>
      <c r="H27" s="209"/>
      <c r="I27" s="209"/>
      <c r="J27" s="209"/>
      <c r="K27" s="209"/>
      <c r="L27" s="209"/>
      <c r="M27" s="166" t="s">
        <v>7</v>
      </c>
    </row>
    <row r="28" spans="1:13" x14ac:dyDescent="0.2">
      <c r="A28" s="209"/>
      <c r="B28" s="209"/>
      <c r="C28" s="209"/>
      <c r="D28" s="209"/>
      <c r="E28" s="209"/>
      <c r="F28" s="209"/>
      <c r="G28" s="209"/>
      <c r="H28" s="209"/>
      <c r="I28" s="209"/>
      <c r="J28" s="209"/>
      <c r="K28" s="209"/>
      <c r="L28" s="209"/>
      <c r="M28" s="166" t="s">
        <v>7</v>
      </c>
    </row>
    <row r="29" spans="1:13" x14ac:dyDescent="0.2">
      <c r="A29" s="212"/>
      <c r="B29" s="213"/>
      <c r="C29" s="213"/>
      <c r="D29" s="213"/>
      <c r="E29" s="213"/>
      <c r="F29" s="213"/>
      <c r="G29" s="213"/>
      <c r="H29" s="213"/>
      <c r="I29" s="213"/>
      <c r="J29" s="213"/>
      <c r="K29" s="213"/>
      <c r="L29" s="213"/>
      <c r="M29" s="166" t="s">
        <v>8</v>
      </c>
    </row>
    <row r="30" spans="1:13" x14ac:dyDescent="0.2">
      <c r="A30" s="209"/>
      <c r="B30" s="209"/>
      <c r="C30" s="209"/>
      <c r="D30" s="209"/>
      <c r="E30" s="209"/>
      <c r="F30" s="209"/>
      <c r="G30" s="209"/>
      <c r="H30" s="209"/>
      <c r="I30" s="209"/>
      <c r="J30" s="209"/>
      <c r="K30" s="209"/>
      <c r="L30" s="209"/>
      <c r="M30" s="209"/>
    </row>
    <row r="31" spans="1:13" ht="21" customHeight="1" x14ac:dyDescent="0.2">
      <c r="A31" s="226"/>
      <c r="B31" s="226"/>
      <c r="C31" s="226"/>
      <c r="D31" s="226"/>
      <c r="E31" s="226"/>
      <c r="F31" s="226"/>
      <c r="G31" s="226"/>
      <c r="H31" s="226"/>
      <c r="I31" s="226"/>
      <c r="J31" s="226"/>
      <c r="K31" s="210"/>
      <c r="L31" s="209"/>
      <c r="M31" s="209"/>
    </row>
    <row r="32" spans="1:13" ht="72.75" customHeight="1" x14ac:dyDescent="0.2">
      <c r="A32" s="227"/>
      <c r="B32" s="227"/>
      <c r="C32" s="227"/>
      <c r="D32" s="227"/>
      <c r="E32" s="227"/>
      <c r="F32" s="227"/>
      <c r="G32" s="227"/>
      <c r="H32" s="227"/>
      <c r="I32" s="227"/>
      <c r="J32" s="227"/>
      <c r="K32" s="211"/>
      <c r="L32" s="209"/>
      <c r="M32" s="209"/>
    </row>
    <row r="33" spans="1:13" x14ac:dyDescent="0.2">
      <c r="A33" s="209"/>
      <c r="B33" s="209"/>
      <c r="C33" s="209"/>
      <c r="D33" s="209"/>
      <c r="E33" s="209"/>
      <c r="F33" s="209"/>
      <c r="G33" s="209"/>
      <c r="H33" s="209"/>
      <c r="I33" s="209"/>
      <c r="J33" s="209"/>
      <c r="K33" s="209"/>
      <c r="L33" s="209"/>
      <c r="M33" s="209"/>
    </row>
    <row r="200" spans="1:1" x14ac:dyDescent="0.2">
      <c r="A200" s="165" t="s">
        <v>125</v>
      </c>
    </row>
    <row r="256" spans="1:1" ht="15.75" x14ac:dyDescent="0.25">
      <c r="A256" s="168" t="s">
        <v>126</v>
      </c>
    </row>
  </sheetData>
  <mergeCells count="2">
    <mergeCell ref="A31:J31"/>
    <mergeCell ref="A32:J32"/>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view="pageBreakPreview" zoomScale="80" zoomScaleNormal="100" zoomScaleSheetLayoutView="80" workbookViewId="0">
      <selection activeCell="C30" sqref="C30"/>
    </sheetView>
  </sheetViews>
  <sheetFormatPr defaultColWidth="9.140625" defaultRowHeight="14.25" x14ac:dyDescent="0.2"/>
  <cols>
    <col min="1" max="1" width="45.85546875" style="118" customWidth="1"/>
    <col min="2" max="6" width="13.7109375" style="118" customWidth="1"/>
    <col min="7" max="7" width="15" style="118" customWidth="1"/>
    <col min="8" max="8" width="14" style="4" bestFit="1" customWidth="1"/>
    <col min="9" max="9" width="4.5703125" style="118" customWidth="1"/>
    <col min="10" max="10" width="122.85546875" style="118" customWidth="1"/>
    <col min="11" max="12" width="8.28515625" style="118" customWidth="1"/>
    <col min="13" max="13" width="12.7109375" style="118" customWidth="1"/>
    <col min="14" max="15" width="8.28515625" style="118" customWidth="1"/>
    <col min="16" max="16" width="12.7109375" style="118" customWidth="1"/>
    <col min="17" max="16384" width="9.140625" style="118"/>
  </cols>
  <sheetData>
    <row r="1" spans="1:16" ht="18" x14ac:dyDescent="0.25">
      <c r="A1" s="230" t="s">
        <v>31</v>
      </c>
      <c r="B1" s="230"/>
      <c r="C1" s="230"/>
      <c r="D1" s="230"/>
      <c r="E1" s="230"/>
      <c r="F1" s="230"/>
      <c r="G1" s="230"/>
      <c r="H1" s="44" t="s">
        <v>7</v>
      </c>
      <c r="I1" s="6"/>
      <c r="J1" s="216"/>
      <c r="K1" s="6"/>
      <c r="L1" s="6"/>
      <c r="M1" s="6"/>
      <c r="N1" s="6"/>
      <c r="O1" s="6"/>
      <c r="P1" s="6"/>
    </row>
    <row r="2" spans="1:16" ht="15" x14ac:dyDescent="0.2">
      <c r="A2" s="231" t="s">
        <v>143</v>
      </c>
      <c r="B2" s="231"/>
      <c r="C2" s="231"/>
      <c r="D2" s="231"/>
      <c r="E2" s="231"/>
      <c r="F2" s="231"/>
      <c r="G2" s="231"/>
      <c r="H2" s="44" t="s">
        <v>7</v>
      </c>
      <c r="I2" s="7"/>
      <c r="J2" s="214"/>
      <c r="K2" s="7"/>
      <c r="L2" s="7"/>
      <c r="M2" s="7"/>
      <c r="N2" s="7"/>
      <c r="O2" s="7"/>
      <c r="P2" s="7"/>
    </row>
    <row r="3" spans="1:16" x14ac:dyDescent="0.2">
      <c r="A3" s="288" t="s">
        <v>131</v>
      </c>
      <c r="B3" s="288"/>
      <c r="C3" s="288"/>
      <c r="D3" s="288"/>
      <c r="E3" s="288"/>
      <c r="F3" s="288"/>
      <c r="G3" s="288"/>
      <c r="H3" s="44" t="s">
        <v>7</v>
      </c>
      <c r="I3" s="189"/>
      <c r="J3" s="214"/>
      <c r="K3" s="189"/>
      <c r="L3" s="189"/>
      <c r="M3" s="189"/>
      <c r="N3" s="189"/>
      <c r="O3" s="189"/>
      <c r="P3" s="189"/>
    </row>
    <row r="4" spans="1:16" x14ac:dyDescent="0.2">
      <c r="A4" s="251" t="s">
        <v>1</v>
      </c>
      <c r="B4" s="251"/>
      <c r="C4" s="251"/>
      <c r="D4" s="251"/>
      <c r="E4" s="251"/>
      <c r="F4" s="251"/>
      <c r="G4" s="251"/>
      <c r="H4" s="44" t="s">
        <v>7</v>
      </c>
      <c r="I4" s="137"/>
      <c r="J4" s="214"/>
      <c r="K4" s="137"/>
      <c r="L4" s="137"/>
      <c r="M4" s="137"/>
      <c r="N4" s="137"/>
      <c r="O4" s="137"/>
      <c r="P4" s="137"/>
    </row>
    <row r="5" spans="1:16" ht="15" x14ac:dyDescent="0.25">
      <c r="A5" s="251"/>
      <c r="B5" s="251"/>
      <c r="C5" s="251"/>
      <c r="D5" s="251"/>
      <c r="E5" s="251"/>
      <c r="F5" s="251"/>
      <c r="G5" s="251"/>
      <c r="H5" s="44" t="s">
        <v>7</v>
      </c>
      <c r="I5" s="137"/>
      <c r="J5" s="217"/>
      <c r="K5" s="137"/>
      <c r="L5" s="137"/>
      <c r="M5" s="137"/>
      <c r="N5" s="137"/>
      <c r="O5" s="137"/>
      <c r="P5" s="137"/>
    </row>
    <row r="6" spans="1:16" ht="15" thickBot="1" x14ac:dyDescent="0.25">
      <c r="A6" s="251"/>
      <c r="B6" s="251"/>
      <c r="C6" s="251"/>
      <c r="D6" s="251"/>
      <c r="E6" s="251"/>
      <c r="F6" s="251"/>
      <c r="G6" s="251"/>
      <c r="H6" s="44" t="s">
        <v>7</v>
      </c>
      <c r="I6" s="137"/>
      <c r="J6" s="190"/>
      <c r="K6" s="137"/>
      <c r="L6" s="137"/>
      <c r="M6" s="137"/>
      <c r="N6" s="137"/>
      <c r="O6" s="137"/>
      <c r="P6" s="137"/>
    </row>
    <row r="7" spans="1:16" ht="48" customHeight="1" x14ac:dyDescent="0.2">
      <c r="A7" s="244" t="s">
        <v>32</v>
      </c>
      <c r="B7" s="286" t="s">
        <v>121</v>
      </c>
      <c r="C7" s="241"/>
      <c r="D7" s="286" t="s">
        <v>122</v>
      </c>
      <c r="E7" s="241"/>
      <c r="F7" s="278"/>
      <c r="G7" s="287"/>
      <c r="H7" s="44" t="s">
        <v>7</v>
      </c>
    </row>
    <row r="8" spans="1:16" ht="28.5" x14ac:dyDescent="0.2">
      <c r="A8" s="246"/>
      <c r="B8" s="191" t="s">
        <v>2</v>
      </c>
      <c r="C8" s="191" t="s">
        <v>29</v>
      </c>
      <c r="D8" s="191" t="s">
        <v>2</v>
      </c>
      <c r="E8" s="191" t="s">
        <v>29</v>
      </c>
      <c r="F8" s="191" t="s">
        <v>36</v>
      </c>
      <c r="G8" s="192" t="s">
        <v>144</v>
      </c>
      <c r="H8" s="44" t="s">
        <v>7</v>
      </c>
    </row>
    <row r="9" spans="1:16" x14ac:dyDescent="0.2">
      <c r="A9" s="195" t="s">
        <v>33</v>
      </c>
      <c r="B9" s="128">
        <v>10</v>
      </c>
      <c r="C9" s="128">
        <v>0</v>
      </c>
      <c r="D9" s="128">
        <v>10</v>
      </c>
      <c r="E9" s="128">
        <v>0</v>
      </c>
      <c r="F9" s="128">
        <f>D9</f>
        <v>10</v>
      </c>
      <c r="G9" s="126">
        <v>0</v>
      </c>
      <c r="H9" s="44" t="s">
        <v>7</v>
      </c>
    </row>
    <row r="10" spans="1:16" x14ac:dyDescent="0.2">
      <c r="A10" s="195" t="s">
        <v>34</v>
      </c>
      <c r="B10" s="128">
        <v>6</v>
      </c>
      <c r="C10" s="128">
        <v>0</v>
      </c>
      <c r="D10" s="128">
        <v>6</v>
      </c>
      <c r="E10" s="128">
        <v>0</v>
      </c>
      <c r="F10" s="128">
        <f t="shared" ref="F10:F11" si="0">D10</f>
        <v>6</v>
      </c>
      <c r="G10" s="126">
        <v>0</v>
      </c>
      <c r="H10" s="44" t="s">
        <v>7</v>
      </c>
    </row>
    <row r="11" spans="1:16" x14ac:dyDescent="0.2">
      <c r="A11" s="195" t="s">
        <v>35</v>
      </c>
      <c r="B11" s="128">
        <v>1</v>
      </c>
      <c r="C11" s="128">
        <v>0</v>
      </c>
      <c r="D11" s="128">
        <v>1</v>
      </c>
      <c r="E11" s="128">
        <v>0</v>
      </c>
      <c r="F11" s="128">
        <f t="shared" si="0"/>
        <v>1</v>
      </c>
      <c r="G11" s="126">
        <v>0</v>
      </c>
      <c r="H11" s="44" t="s">
        <v>7</v>
      </c>
    </row>
    <row r="12" spans="1:16" ht="15" x14ac:dyDescent="0.25">
      <c r="A12" s="49" t="s">
        <v>9</v>
      </c>
      <c r="B12" s="102">
        <f t="shared" ref="B12:G12" si="1">SUM(B9:B11)</f>
        <v>17</v>
      </c>
      <c r="C12" s="102">
        <f t="shared" si="1"/>
        <v>0</v>
      </c>
      <c r="D12" s="102">
        <f t="shared" si="1"/>
        <v>17</v>
      </c>
      <c r="E12" s="102">
        <f t="shared" si="1"/>
        <v>0</v>
      </c>
      <c r="F12" s="102">
        <f t="shared" si="1"/>
        <v>17</v>
      </c>
      <c r="G12" s="103">
        <f t="shared" si="1"/>
        <v>0</v>
      </c>
      <c r="H12" s="44" t="s">
        <v>7</v>
      </c>
    </row>
    <row r="13" spans="1:16" x14ac:dyDescent="0.2">
      <c r="A13" s="196" t="s">
        <v>37</v>
      </c>
      <c r="B13" s="193">
        <v>17</v>
      </c>
      <c r="C13" s="193">
        <v>0</v>
      </c>
      <c r="D13" s="193">
        <v>17</v>
      </c>
      <c r="E13" s="193">
        <v>0</v>
      </c>
      <c r="F13" s="193">
        <f>D13</f>
        <v>17</v>
      </c>
      <c r="G13" s="194">
        <v>0</v>
      </c>
      <c r="H13" s="44" t="s">
        <v>7</v>
      </c>
    </row>
    <row r="14" spans="1:16" ht="15" x14ac:dyDescent="0.25">
      <c r="A14" s="49" t="s">
        <v>9</v>
      </c>
      <c r="B14" s="102">
        <f t="shared" ref="B14:G14" si="2">SUM(B13:B13)</f>
        <v>17</v>
      </c>
      <c r="C14" s="102">
        <f t="shared" si="2"/>
        <v>0</v>
      </c>
      <c r="D14" s="102">
        <f t="shared" si="2"/>
        <v>17</v>
      </c>
      <c r="E14" s="102">
        <f t="shared" si="2"/>
        <v>0</v>
      </c>
      <c r="F14" s="102">
        <f t="shared" si="2"/>
        <v>17</v>
      </c>
      <c r="G14" s="103">
        <f t="shared" si="2"/>
        <v>0</v>
      </c>
      <c r="H14" s="44" t="s">
        <v>7</v>
      </c>
    </row>
    <row r="15" spans="1:16" x14ac:dyDescent="0.2">
      <c r="H15" s="44" t="s">
        <v>8</v>
      </c>
    </row>
  </sheetData>
  <mergeCells count="10">
    <mergeCell ref="A7:A8"/>
    <mergeCell ref="B7:C7"/>
    <mergeCell ref="D7:E7"/>
    <mergeCell ref="F7:G7"/>
    <mergeCell ref="A1:G1"/>
    <mergeCell ref="A2:G2"/>
    <mergeCell ref="A3:G3"/>
    <mergeCell ref="A4:G4"/>
    <mergeCell ref="A5:G5"/>
    <mergeCell ref="A6:G6"/>
  </mergeCells>
  <printOptions horizontalCentered="1"/>
  <pageMargins left="0.7" right="0.7" top="0.75" bottom="0.75" header="0.3" footer="0.3"/>
  <pageSetup scale="94" fitToHeight="0"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view="pageBreakPreview" zoomScale="80" zoomScaleNormal="100" zoomScaleSheetLayoutView="80" workbookViewId="0">
      <selection activeCell="D15" sqref="D15"/>
    </sheetView>
  </sheetViews>
  <sheetFormatPr defaultColWidth="9.140625" defaultRowHeight="14.25" x14ac:dyDescent="0.2"/>
  <cols>
    <col min="1" max="1" width="63.5703125" style="118" customWidth="1"/>
    <col min="2" max="2" width="8.7109375" style="118" customWidth="1"/>
    <col min="3" max="5" width="12.7109375" style="118" customWidth="1"/>
    <col min="6" max="6" width="14" style="4" bestFit="1" customWidth="1"/>
    <col min="7" max="7" width="4.5703125" style="118" customWidth="1"/>
    <col min="8" max="8" width="122.85546875" style="118" customWidth="1"/>
    <col min="9" max="10" width="8.28515625" style="118" customWidth="1"/>
    <col min="11" max="11" width="12.7109375" style="118" customWidth="1"/>
    <col min="12" max="13" width="8.28515625" style="118" customWidth="1"/>
    <col min="14" max="14" width="12.7109375" style="118" customWidth="1"/>
    <col min="15" max="16384" width="9.140625" style="118"/>
  </cols>
  <sheetData>
    <row r="1" spans="1:14" ht="18" x14ac:dyDescent="0.25">
      <c r="A1" s="230" t="s">
        <v>66</v>
      </c>
      <c r="B1" s="230"/>
      <c r="C1" s="230"/>
      <c r="D1" s="6"/>
      <c r="E1" s="6"/>
      <c r="F1" s="44" t="s">
        <v>7</v>
      </c>
      <c r="G1" s="218"/>
      <c r="H1" s="215"/>
      <c r="I1" s="218"/>
      <c r="J1" s="6"/>
      <c r="K1" s="6"/>
      <c r="L1" s="6"/>
      <c r="M1" s="6"/>
      <c r="N1" s="6"/>
    </row>
    <row r="2" spans="1:14" ht="15" x14ac:dyDescent="0.2">
      <c r="A2" s="231" t="s">
        <v>143</v>
      </c>
      <c r="B2" s="231"/>
      <c r="C2" s="231"/>
      <c r="D2" s="7"/>
      <c r="E2" s="7"/>
      <c r="F2" s="44" t="s">
        <v>7</v>
      </c>
      <c r="G2" s="7"/>
      <c r="H2" s="214"/>
      <c r="I2" s="7"/>
      <c r="J2" s="7"/>
      <c r="K2" s="7"/>
      <c r="L2" s="7"/>
      <c r="M2" s="7"/>
      <c r="N2" s="7"/>
    </row>
    <row r="3" spans="1:14" x14ac:dyDescent="0.2">
      <c r="A3" s="288" t="s">
        <v>131</v>
      </c>
      <c r="B3" s="288"/>
      <c r="C3" s="288"/>
      <c r="D3" s="189"/>
      <c r="E3" s="189"/>
      <c r="F3" s="44" t="s">
        <v>7</v>
      </c>
      <c r="G3" s="189"/>
      <c r="H3" s="214"/>
      <c r="I3" s="189"/>
      <c r="J3" s="189"/>
      <c r="K3" s="189"/>
      <c r="L3" s="189"/>
      <c r="M3" s="189"/>
      <c r="N3" s="189"/>
    </row>
    <row r="4" spans="1:14" x14ac:dyDescent="0.2">
      <c r="A4" s="251" t="s">
        <v>1</v>
      </c>
      <c r="B4" s="251"/>
      <c r="C4" s="251"/>
      <c r="D4" s="137"/>
      <c r="E4" s="137"/>
      <c r="F4" s="44" t="s">
        <v>7</v>
      </c>
      <c r="G4" s="137"/>
      <c r="H4" s="214"/>
      <c r="I4" s="137"/>
      <c r="J4" s="137"/>
      <c r="K4" s="137"/>
      <c r="L4" s="137"/>
      <c r="M4" s="137"/>
      <c r="N4" s="137"/>
    </row>
    <row r="5" spans="1:14" ht="15" x14ac:dyDescent="0.25">
      <c r="A5" s="251"/>
      <c r="B5" s="251"/>
      <c r="C5" s="251"/>
      <c r="D5" s="179"/>
      <c r="E5" s="179"/>
      <c r="F5" s="44" t="s">
        <v>7</v>
      </c>
      <c r="G5" s="137"/>
      <c r="H5" s="217"/>
      <c r="I5" s="137"/>
      <c r="J5" s="137"/>
      <c r="K5" s="137"/>
      <c r="L5" s="137"/>
      <c r="M5" s="137"/>
      <c r="N5" s="137"/>
    </row>
    <row r="6" spans="1:14" ht="13.9" customHeight="1" x14ac:dyDescent="0.2">
      <c r="A6" s="291" t="s">
        <v>145</v>
      </c>
      <c r="B6" s="289" t="s">
        <v>132</v>
      </c>
      <c r="C6" s="290"/>
      <c r="D6" s="48"/>
      <c r="E6" s="48"/>
      <c r="F6" s="44" t="s">
        <v>7</v>
      </c>
      <c r="H6" s="198"/>
    </row>
    <row r="7" spans="1:14" ht="32.450000000000003" customHeight="1" x14ac:dyDescent="0.2">
      <c r="A7" s="292"/>
      <c r="B7" s="289" t="s">
        <v>130</v>
      </c>
      <c r="C7" s="290"/>
      <c r="D7" s="48"/>
      <c r="E7" s="48"/>
      <c r="F7" s="44" t="s">
        <v>7</v>
      </c>
      <c r="H7" s="198"/>
    </row>
    <row r="8" spans="1:14" ht="28.5" x14ac:dyDescent="0.2">
      <c r="A8" s="293"/>
      <c r="B8" s="191" t="s">
        <v>2</v>
      </c>
      <c r="C8" s="191" t="s">
        <v>3</v>
      </c>
      <c r="D8" s="197"/>
      <c r="E8" s="197"/>
      <c r="F8" s="44" t="s">
        <v>7</v>
      </c>
    </row>
    <row r="9" spans="1:14" ht="13.9" x14ac:dyDescent="0.25">
      <c r="A9" s="199" t="s">
        <v>134</v>
      </c>
      <c r="B9" s="200">
        <v>0</v>
      </c>
      <c r="C9" s="200">
        <v>31791</v>
      </c>
      <c r="D9" s="198"/>
      <c r="E9" s="198"/>
      <c r="F9" s="44" t="s">
        <v>7</v>
      </c>
    </row>
    <row r="10" spans="1:14" ht="13.9" x14ac:dyDescent="0.25">
      <c r="A10" s="201" t="s">
        <v>146</v>
      </c>
      <c r="B10" s="102">
        <f>SUM(B9:B9)</f>
        <v>0</v>
      </c>
      <c r="C10" s="102">
        <f>SUM(C9:C9)</f>
        <v>31791</v>
      </c>
      <c r="D10" s="58"/>
      <c r="E10" s="58"/>
      <c r="F10" s="44" t="s">
        <v>7</v>
      </c>
    </row>
    <row r="11" spans="1:14" ht="13.9" x14ac:dyDescent="0.25">
      <c r="A11" s="59"/>
      <c r="B11" s="58"/>
      <c r="C11" s="58"/>
      <c r="D11" s="58"/>
      <c r="E11" s="58"/>
      <c r="F11" s="44" t="s">
        <v>7</v>
      </c>
    </row>
    <row r="12" spans="1:14" ht="13.9" x14ac:dyDescent="0.25">
      <c r="F12" s="44" t="s">
        <v>8</v>
      </c>
    </row>
  </sheetData>
  <mergeCells count="8">
    <mergeCell ref="B7:C7"/>
    <mergeCell ref="A5:C5"/>
    <mergeCell ref="A6:A8"/>
    <mergeCell ref="B6:C6"/>
    <mergeCell ref="A1:C1"/>
    <mergeCell ref="A2:C2"/>
    <mergeCell ref="A3:C3"/>
    <mergeCell ref="A4:C4"/>
  </mergeCells>
  <printOptions horizontalCentered="1"/>
  <pageMargins left="0.7" right="0.7" top="0.52" bottom="0.39" header="0.3" footer="0.23"/>
  <pageSetup fitToHeight="0"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view="pageBreakPreview" zoomScale="90" zoomScaleNormal="100" zoomScaleSheetLayoutView="90" workbookViewId="0">
      <pane xSplit="1" ySplit="7" topLeftCell="B8" activePane="bottomRight" state="frozen"/>
      <selection pane="topRight" activeCell="B1" sqref="B1"/>
      <selection pane="bottomLeft" activeCell="A8" sqref="A8"/>
      <selection pane="bottomRight" activeCell="L37" sqref="L37"/>
    </sheetView>
  </sheetViews>
  <sheetFormatPr defaultColWidth="9.140625" defaultRowHeight="14.25" x14ac:dyDescent="0.2"/>
  <cols>
    <col min="1" max="1" width="86.5703125" style="9" customWidth="1"/>
    <col min="2" max="2" width="8.28515625" style="9" customWidth="1"/>
    <col min="3" max="3" width="12.7109375" style="9" customWidth="1"/>
    <col min="4" max="4" width="8.28515625" style="9" customWidth="1"/>
    <col min="5" max="5" width="12.7109375" style="9" customWidth="1"/>
    <col min="6" max="6" width="8.28515625" style="9" customWidth="1"/>
    <col min="7" max="7" width="12.7109375" style="9" customWidth="1"/>
    <col min="8" max="8" width="8.28515625" style="9" customWidth="1"/>
    <col min="9" max="9" width="12.7109375" style="9" customWidth="1"/>
    <col min="10" max="10" width="14" style="4" bestFit="1" customWidth="1"/>
    <col min="11" max="11" width="4.5703125" style="9" customWidth="1"/>
    <col min="12" max="12" width="116.7109375" style="41" customWidth="1"/>
    <col min="13" max="14" width="8.28515625" style="9" customWidth="1"/>
    <col min="15" max="15" width="12.7109375" style="9" customWidth="1"/>
    <col min="16" max="17" width="8.28515625" style="9" customWidth="1"/>
    <col min="18" max="18" width="12.7109375" style="9" customWidth="1"/>
    <col min="19" max="16384" width="9.140625" style="9"/>
  </cols>
  <sheetData>
    <row r="1" spans="1:18" ht="18" x14ac:dyDescent="0.25">
      <c r="A1" s="230" t="s">
        <v>38</v>
      </c>
      <c r="B1" s="230"/>
      <c r="C1" s="230"/>
      <c r="D1" s="230"/>
      <c r="E1" s="230"/>
      <c r="F1" s="230"/>
      <c r="G1" s="230"/>
      <c r="H1" s="230"/>
      <c r="I1" s="230"/>
      <c r="J1" s="44" t="s">
        <v>7</v>
      </c>
      <c r="K1" s="6"/>
      <c r="L1" s="216"/>
      <c r="M1" s="6"/>
      <c r="N1" s="6"/>
      <c r="O1" s="6"/>
      <c r="P1" s="6"/>
      <c r="Q1" s="6"/>
      <c r="R1" s="6"/>
    </row>
    <row r="2" spans="1:18" ht="15" x14ac:dyDescent="0.2">
      <c r="A2" s="231" t="s">
        <v>143</v>
      </c>
      <c r="B2" s="231"/>
      <c r="C2" s="231"/>
      <c r="D2" s="231"/>
      <c r="E2" s="231"/>
      <c r="F2" s="231"/>
      <c r="G2" s="231"/>
      <c r="H2" s="231"/>
      <c r="I2" s="231"/>
      <c r="J2" s="44" t="s">
        <v>7</v>
      </c>
      <c r="K2" s="7"/>
      <c r="L2" s="214"/>
      <c r="M2" s="7"/>
      <c r="N2" s="7"/>
      <c r="O2" s="7"/>
      <c r="P2" s="7"/>
      <c r="Q2" s="7"/>
      <c r="R2" s="7"/>
    </row>
    <row r="3" spans="1:18" ht="15" x14ac:dyDescent="0.2">
      <c r="A3" s="231" t="s">
        <v>131</v>
      </c>
      <c r="B3" s="231"/>
      <c r="C3" s="231"/>
      <c r="D3" s="231"/>
      <c r="E3" s="231"/>
      <c r="F3" s="231"/>
      <c r="G3" s="231"/>
      <c r="H3" s="231"/>
      <c r="I3" s="231"/>
      <c r="J3" s="44" t="s">
        <v>7</v>
      </c>
      <c r="K3" s="7"/>
      <c r="L3" s="214"/>
      <c r="M3" s="7"/>
      <c r="N3" s="7"/>
      <c r="O3" s="7"/>
      <c r="P3" s="7"/>
      <c r="Q3" s="7"/>
      <c r="R3" s="7"/>
    </row>
    <row r="4" spans="1:18" x14ac:dyDescent="0.2">
      <c r="A4" s="236" t="s">
        <v>1</v>
      </c>
      <c r="B4" s="236"/>
      <c r="C4" s="236"/>
      <c r="D4" s="236"/>
      <c r="E4" s="236"/>
      <c r="F4" s="236"/>
      <c r="G4" s="236"/>
      <c r="H4" s="236"/>
      <c r="I4" s="236"/>
      <c r="J4" s="44" t="s">
        <v>7</v>
      </c>
      <c r="K4" s="8"/>
      <c r="L4" s="214"/>
      <c r="M4" s="8"/>
      <c r="N4" s="8"/>
      <c r="O4" s="8"/>
      <c r="P4" s="8"/>
      <c r="Q4" s="8"/>
      <c r="R4" s="8"/>
    </row>
    <row r="5" spans="1:18" ht="15.75" thickBot="1" x14ac:dyDescent="0.3">
      <c r="A5" s="251"/>
      <c r="B5" s="236"/>
      <c r="C5" s="236"/>
      <c r="D5" s="236"/>
      <c r="E5" s="236"/>
      <c r="F5" s="236"/>
      <c r="G5" s="236"/>
      <c r="H5" s="236"/>
      <c r="I5" s="236"/>
      <c r="J5" s="44" t="s">
        <v>7</v>
      </c>
      <c r="K5" s="8"/>
      <c r="L5" s="217"/>
      <c r="M5" s="8"/>
      <c r="N5" s="8"/>
      <c r="O5" s="8"/>
      <c r="P5" s="8"/>
      <c r="Q5" s="8"/>
      <c r="R5" s="8"/>
    </row>
    <row r="6" spans="1:18" ht="15" x14ac:dyDescent="0.2">
      <c r="A6" s="237" t="s">
        <v>39</v>
      </c>
      <c r="B6" s="239" t="s">
        <v>106</v>
      </c>
      <c r="C6" s="239"/>
      <c r="D6" s="239" t="s">
        <v>108</v>
      </c>
      <c r="E6" s="239"/>
      <c r="F6" s="239" t="s">
        <v>103</v>
      </c>
      <c r="G6" s="239"/>
      <c r="H6" s="239" t="s">
        <v>28</v>
      </c>
      <c r="I6" s="240"/>
      <c r="J6" s="44" t="s">
        <v>7</v>
      </c>
      <c r="L6" s="225"/>
    </row>
    <row r="7" spans="1:18" ht="28.5" x14ac:dyDescent="0.2">
      <c r="A7" s="238"/>
      <c r="B7" s="47" t="s">
        <v>11</v>
      </c>
      <c r="C7" s="10" t="s">
        <v>3</v>
      </c>
      <c r="D7" s="10" t="s">
        <v>11</v>
      </c>
      <c r="E7" s="10" t="s">
        <v>3</v>
      </c>
      <c r="F7" s="10" t="s">
        <v>11</v>
      </c>
      <c r="G7" s="10" t="s">
        <v>3</v>
      </c>
      <c r="H7" s="10" t="s">
        <v>11</v>
      </c>
      <c r="I7" s="11" t="s">
        <v>3</v>
      </c>
      <c r="J7" s="44" t="s">
        <v>7</v>
      </c>
      <c r="L7" s="56"/>
    </row>
    <row r="8" spans="1:18" x14ac:dyDescent="0.2">
      <c r="A8" s="50" t="s">
        <v>40</v>
      </c>
      <c r="B8" s="99">
        <v>14</v>
      </c>
      <c r="C8" s="99">
        <v>2302</v>
      </c>
      <c r="D8" s="99">
        <v>17</v>
      </c>
      <c r="E8" s="99">
        <v>2325</v>
      </c>
      <c r="F8" s="99">
        <v>17</v>
      </c>
      <c r="G8" s="99">
        <f>2325+26+12</f>
        <v>2363</v>
      </c>
      <c r="H8" s="99">
        <f>F8-D8</f>
        <v>0</v>
      </c>
      <c r="I8" s="100">
        <f>G8-E8</f>
        <v>38</v>
      </c>
      <c r="J8" s="44" t="s">
        <v>7</v>
      </c>
      <c r="L8" s="42"/>
    </row>
    <row r="9" spans="1:18" x14ac:dyDescent="0.2">
      <c r="A9" s="51" t="s">
        <v>41</v>
      </c>
      <c r="B9" s="22">
        <v>0</v>
      </c>
      <c r="C9" s="22">
        <v>0</v>
      </c>
      <c r="D9" s="22">
        <v>0</v>
      </c>
      <c r="E9" s="22">
        <v>0</v>
      </c>
      <c r="F9" s="22">
        <v>0</v>
      </c>
      <c r="G9" s="22">
        <v>0</v>
      </c>
      <c r="H9" s="22">
        <f t="shared" ref="H9:H13" si="0">F9-D9</f>
        <v>0</v>
      </c>
      <c r="I9" s="101">
        <f t="shared" ref="I9:I13" si="1">G9-E9</f>
        <v>0</v>
      </c>
      <c r="J9" s="44" t="s">
        <v>7</v>
      </c>
    </row>
    <row r="10" spans="1:18" x14ac:dyDescent="0.2">
      <c r="A10" s="84" t="s">
        <v>81</v>
      </c>
      <c r="B10" s="22">
        <f>SUM(B11:B12)</f>
        <v>0</v>
      </c>
      <c r="C10" s="22">
        <f t="shared" ref="C10:G10" si="2">SUM(C11:C12)</f>
        <v>0</v>
      </c>
      <c r="D10" s="22">
        <f t="shared" si="2"/>
        <v>0</v>
      </c>
      <c r="E10" s="22">
        <f t="shared" si="2"/>
        <v>0</v>
      </c>
      <c r="F10" s="22">
        <f t="shared" si="2"/>
        <v>0</v>
      </c>
      <c r="G10" s="22">
        <f t="shared" si="2"/>
        <v>0</v>
      </c>
      <c r="H10" s="22">
        <f t="shared" si="0"/>
        <v>0</v>
      </c>
      <c r="I10" s="101">
        <f t="shared" si="1"/>
        <v>0</v>
      </c>
      <c r="J10" s="44" t="s">
        <v>7</v>
      </c>
    </row>
    <row r="11" spans="1:18" x14ac:dyDescent="0.2">
      <c r="A11" s="52" t="s">
        <v>10</v>
      </c>
      <c r="B11" s="113">
        <v>0</v>
      </c>
      <c r="C11" s="113">
        <v>0</v>
      </c>
      <c r="D11" s="113">
        <v>0</v>
      </c>
      <c r="E11" s="113">
        <v>0</v>
      </c>
      <c r="F11" s="113">
        <v>0</v>
      </c>
      <c r="G11" s="113">
        <v>0</v>
      </c>
      <c r="H11" s="113">
        <f t="shared" si="0"/>
        <v>0</v>
      </c>
      <c r="I11" s="114">
        <f t="shared" si="1"/>
        <v>0</v>
      </c>
      <c r="J11" s="44" t="s">
        <v>7</v>
      </c>
    </row>
    <row r="12" spans="1:18" x14ac:dyDescent="0.2">
      <c r="A12" s="52" t="s">
        <v>42</v>
      </c>
      <c r="B12" s="113">
        <v>0</v>
      </c>
      <c r="C12" s="113">
        <v>0</v>
      </c>
      <c r="D12" s="113">
        <v>0</v>
      </c>
      <c r="E12" s="113">
        <v>0</v>
      </c>
      <c r="F12" s="113">
        <v>0</v>
      </c>
      <c r="G12" s="113">
        <v>0</v>
      </c>
      <c r="H12" s="113">
        <f t="shared" si="0"/>
        <v>0</v>
      </c>
      <c r="I12" s="114">
        <f t="shared" si="1"/>
        <v>0</v>
      </c>
      <c r="J12" s="44" t="s">
        <v>7</v>
      </c>
    </row>
    <row r="13" spans="1:18" x14ac:dyDescent="0.2">
      <c r="A13" s="51" t="s">
        <v>43</v>
      </c>
      <c r="B13" s="111">
        <v>0</v>
      </c>
      <c r="C13" s="111">
        <v>1285</v>
      </c>
      <c r="D13" s="111">
        <v>0</v>
      </c>
      <c r="E13" s="111">
        <v>0</v>
      </c>
      <c r="F13" s="111">
        <v>0</v>
      </c>
      <c r="G13" s="111">
        <v>0</v>
      </c>
      <c r="H13" s="111">
        <f t="shared" si="0"/>
        <v>0</v>
      </c>
      <c r="I13" s="112">
        <f t="shared" si="1"/>
        <v>0</v>
      </c>
      <c r="J13" s="44" t="s">
        <v>7</v>
      </c>
    </row>
    <row r="14" spans="1:18" ht="15" x14ac:dyDescent="0.25">
      <c r="A14" s="54" t="s">
        <v>9</v>
      </c>
      <c r="B14" s="93">
        <f>SUM(B8:B10,B13)</f>
        <v>14</v>
      </c>
      <c r="C14" s="93">
        <f t="shared" ref="C14:I14" si="3">SUM(C8:C10,C13)</f>
        <v>3587</v>
      </c>
      <c r="D14" s="93">
        <f t="shared" si="3"/>
        <v>17</v>
      </c>
      <c r="E14" s="93">
        <f t="shared" si="3"/>
        <v>2325</v>
      </c>
      <c r="F14" s="93">
        <f t="shared" si="3"/>
        <v>17</v>
      </c>
      <c r="G14" s="93">
        <f t="shared" si="3"/>
        <v>2363</v>
      </c>
      <c r="H14" s="93">
        <f t="shared" si="3"/>
        <v>0</v>
      </c>
      <c r="I14" s="97">
        <f t="shared" si="3"/>
        <v>38</v>
      </c>
      <c r="J14" s="44" t="s">
        <v>7</v>
      </c>
    </row>
    <row r="15" spans="1:18" ht="15" x14ac:dyDescent="0.25">
      <c r="A15" s="53" t="s">
        <v>44</v>
      </c>
      <c r="B15" s="22"/>
      <c r="C15" s="22"/>
      <c r="D15" s="22"/>
      <c r="E15" s="22"/>
      <c r="F15" s="22"/>
      <c r="G15" s="22"/>
      <c r="H15" s="22"/>
      <c r="I15" s="101"/>
      <c r="J15" s="44" t="s">
        <v>7</v>
      </c>
    </row>
    <row r="16" spans="1:18" ht="13.9" x14ac:dyDescent="0.25">
      <c r="A16" s="51" t="s">
        <v>45</v>
      </c>
      <c r="B16" s="22"/>
      <c r="C16" s="22">
        <v>790</v>
      </c>
      <c r="D16" s="22"/>
      <c r="E16" s="22">
        <v>698</v>
      </c>
      <c r="F16" s="22"/>
      <c r="G16" s="22">
        <f>698+47+12+4</f>
        <v>761</v>
      </c>
      <c r="H16" s="22"/>
      <c r="I16" s="101">
        <f t="shared" ref="I16:I35" si="4">G16-E16</f>
        <v>63</v>
      </c>
      <c r="J16" s="44" t="s">
        <v>7</v>
      </c>
    </row>
    <row r="17" spans="1:10" ht="13.9" x14ac:dyDescent="0.25">
      <c r="A17" s="51" t="s">
        <v>46</v>
      </c>
      <c r="B17" s="22"/>
      <c r="C17" s="22">
        <v>1561</v>
      </c>
      <c r="D17" s="22"/>
      <c r="E17" s="22">
        <v>1488</v>
      </c>
      <c r="F17" s="22"/>
      <c r="G17" s="22">
        <v>1488</v>
      </c>
      <c r="H17" s="22"/>
      <c r="I17" s="101">
        <f t="shared" si="4"/>
        <v>0</v>
      </c>
      <c r="J17" s="44" t="s">
        <v>7</v>
      </c>
    </row>
    <row r="18" spans="1:10" x14ac:dyDescent="0.2">
      <c r="A18" s="84" t="s">
        <v>82</v>
      </c>
      <c r="B18" s="22"/>
      <c r="C18" s="22">
        <v>214</v>
      </c>
      <c r="D18" s="22"/>
      <c r="E18" s="22">
        <v>214</v>
      </c>
      <c r="F18" s="22"/>
      <c r="G18" s="22">
        <v>214</v>
      </c>
      <c r="H18" s="22"/>
      <c r="I18" s="101">
        <f t="shared" si="4"/>
        <v>0</v>
      </c>
      <c r="J18" s="44" t="s">
        <v>7</v>
      </c>
    </row>
    <row r="19" spans="1:10" x14ac:dyDescent="0.2">
      <c r="A19" s="51" t="s">
        <v>47</v>
      </c>
      <c r="B19" s="22"/>
      <c r="C19" s="22">
        <v>572</v>
      </c>
      <c r="D19" s="22"/>
      <c r="E19" s="22">
        <v>572</v>
      </c>
      <c r="F19" s="22"/>
      <c r="G19" s="22">
        <v>0</v>
      </c>
      <c r="H19" s="22"/>
      <c r="I19" s="101">
        <f t="shared" si="4"/>
        <v>-572</v>
      </c>
      <c r="J19" s="44" t="s">
        <v>7</v>
      </c>
    </row>
    <row r="20" spans="1:10" x14ac:dyDescent="0.2">
      <c r="A20" s="51" t="s">
        <v>48</v>
      </c>
      <c r="B20" s="22"/>
      <c r="C20" s="22">
        <v>20</v>
      </c>
      <c r="D20" s="22"/>
      <c r="E20" s="22">
        <v>20</v>
      </c>
      <c r="F20" s="22"/>
      <c r="G20" s="22">
        <v>20</v>
      </c>
      <c r="H20" s="22"/>
      <c r="I20" s="101">
        <f t="shared" si="4"/>
        <v>0</v>
      </c>
      <c r="J20" s="44" t="s">
        <v>7</v>
      </c>
    </row>
    <row r="21" spans="1:10" x14ac:dyDescent="0.2">
      <c r="A21" s="51" t="s">
        <v>49</v>
      </c>
      <c r="B21" s="22"/>
      <c r="C21" s="22">
        <v>185</v>
      </c>
      <c r="D21" s="22"/>
      <c r="E21" s="22">
        <v>185</v>
      </c>
      <c r="F21" s="22"/>
      <c r="G21" s="22">
        <v>185</v>
      </c>
      <c r="H21" s="22"/>
      <c r="I21" s="101">
        <f t="shared" si="4"/>
        <v>0</v>
      </c>
      <c r="J21" s="44" t="s">
        <v>7</v>
      </c>
    </row>
    <row r="22" spans="1:10" x14ac:dyDescent="0.2">
      <c r="A22" s="51" t="s">
        <v>50</v>
      </c>
      <c r="B22" s="22"/>
      <c r="C22" s="22">
        <v>0</v>
      </c>
      <c r="D22" s="22"/>
      <c r="E22" s="22">
        <v>0</v>
      </c>
      <c r="F22" s="22"/>
      <c r="G22" s="22">
        <v>0</v>
      </c>
      <c r="H22" s="22"/>
      <c r="I22" s="101">
        <f t="shared" si="4"/>
        <v>0</v>
      </c>
      <c r="J22" s="44" t="s">
        <v>7</v>
      </c>
    </row>
    <row r="23" spans="1:10" x14ac:dyDescent="0.2">
      <c r="A23" s="51" t="s">
        <v>51</v>
      </c>
      <c r="B23" s="22"/>
      <c r="C23" s="22">
        <v>8044</v>
      </c>
      <c r="D23" s="22"/>
      <c r="E23" s="22">
        <v>8044</v>
      </c>
      <c r="F23" s="22"/>
      <c r="G23" s="22">
        <v>8044</v>
      </c>
      <c r="H23" s="22"/>
      <c r="I23" s="101">
        <f t="shared" si="4"/>
        <v>0</v>
      </c>
      <c r="J23" s="44" t="s">
        <v>7</v>
      </c>
    </row>
    <row r="24" spans="1:10" x14ac:dyDescent="0.2">
      <c r="A24" s="51" t="s">
        <v>52</v>
      </c>
      <c r="B24" s="22"/>
      <c r="C24" s="22">
        <v>39</v>
      </c>
      <c r="D24" s="22"/>
      <c r="E24" s="22">
        <v>888</v>
      </c>
      <c r="F24" s="22"/>
      <c r="G24" s="22">
        <v>888</v>
      </c>
      <c r="H24" s="22"/>
      <c r="I24" s="101">
        <f t="shared" si="4"/>
        <v>0</v>
      </c>
      <c r="J24" s="44" t="s">
        <v>7</v>
      </c>
    </row>
    <row r="25" spans="1:10" x14ac:dyDescent="0.2">
      <c r="A25" s="51" t="s">
        <v>53</v>
      </c>
      <c r="B25" s="22"/>
      <c r="C25" s="22">
        <v>61646</v>
      </c>
      <c r="D25" s="22"/>
      <c r="E25" s="22">
        <v>61922</v>
      </c>
      <c r="F25" s="22"/>
      <c r="G25" s="22">
        <v>61922</v>
      </c>
      <c r="H25" s="22"/>
      <c r="I25" s="101">
        <f t="shared" si="4"/>
        <v>0</v>
      </c>
      <c r="J25" s="44" t="s">
        <v>7</v>
      </c>
    </row>
    <row r="26" spans="1:10" x14ac:dyDescent="0.2">
      <c r="A26" s="51" t="s">
        <v>54</v>
      </c>
      <c r="B26" s="22"/>
      <c r="C26" s="22">
        <v>6160</v>
      </c>
      <c r="D26" s="22"/>
      <c r="E26" s="22">
        <v>6160</v>
      </c>
      <c r="F26" s="22"/>
      <c r="G26" s="22">
        <v>6160</v>
      </c>
      <c r="H26" s="22"/>
      <c r="I26" s="101">
        <f t="shared" si="4"/>
        <v>0</v>
      </c>
      <c r="J26" s="44" t="s">
        <v>7</v>
      </c>
    </row>
    <row r="27" spans="1:10" x14ac:dyDescent="0.2">
      <c r="A27" s="51" t="s">
        <v>55</v>
      </c>
      <c r="B27" s="22"/>
      <c r="C27" s="22">
        <v>0</v>
      </c>
      <c r="D27" s="22"/>
      <c r="E27" s="22">
        <v>0</v>
      </c>
      <c r="F27" s="22"/>
      <c r="G27" s="22">
        <v>0</v>
      </c>
      <c r="H27" s="22"/>
      <c r="I27" s="101">
        <f t="shared" si="4"/>
        <v>0</v>
      </c>
      <c r="J27" s="44" t="s">
        <v>7</v>
      </c>
    </row>
    <row r="28" spans="1:10" x14ac:dyDescent="0.2">
      <c r="A28" s="51" t="s">
        <v>21</v>
      </c>
      <c r="B28" s="22"/>
      <c r="C28" s="22">
        <v>90147</v>
      </c>
      <c r="D28" s="22"/>
      <c r="E28" s="22">
        <v>117770</v>
      </c>
      <c r="F28" s="22"/>
      <c r="G28" s="22">
        <v>124964</v>
      </c>
      <c r="H28" s="22"/>
      <c r="I28" s="101">
        <f t="shared" si="4"/>
        <v>7194</v>
      </c>
      <c r="J28" s="44" t="s">
        <v>7</v>
      </c>
    </row>
    <row r="29" spans="1:10" x14ac:dyDescent="0.2">
      <c r="A29" s="51" t="s">
        <v>56</v>
      </c>
      <c r="B29" s="22"/>
      <c r="C29" s="22">
        <v>1594</v>
      </c>
      <c r="D29" s="22"/>
      <c r="E29" s="22">
        <v>1594</v>
      </c>
      <c r="F29" s="22"/>
      <c r="G29" s="22">
        <v>1594</v>
      </c>
      <c r="H29" s="22"/>
      <c r="I29" s="101">
        <f t="shared" si="4"/>
        <v>0</v>
      </c>
      <c r="J29" s="44" t="s">
        <v>7</v>
      </c>
    </row>
    <row r="30" spans="1:10" x14ac:dyDescent="0.2">
      <c r="A30" s="51" t="s">
        <v>57</v>
      </c>
      <c r="B30" s="22"/>
      <c r="C30" s="128">
        <f>1307203+113+1</f>
        <v>1307317</v>
      </c>
      <c r="D30" s="22"/>
      <c r="E30" s="22">
        <f>1309543+6642</f>
        <v>1316185</v>
      </c>
      <c r="F30" s="22"/>
      <c r="G30" s="22">
        <f>1316185+31791+35384-122000</f>
        <v>1261360</v>
      </c>
      <c r="H30" s="22"/>
      <c r="I30" s="101">
        <f t="shared" si="4"/>
        <v>-54825</v>
      </c>
      <c r="J30" s="44" t="s">
        <v>7</v>
      </c>
    </row>
    <row r="31" spans="1:10" x14ac:dyDescent="0.2">
      <c r="A31" s="51" t="s">
        <v>58</v>
      </c>
      <c r="B31" s="22"/>
      <c r="C31" s="22">
        <v>47</v>
      </c>
      <c r="D31" s="22"/>
      <c r="E31" s="22">
        <v>40</v>
      </c>
      <c r="F31" s="22"/>
      <c r="G31" s="22">
        <v>40</v>
      </c>
      <c r="H31" s="22"/>
      <c r="I31" s="101">
        <f t="shared" si="4"/>
        <v>0</v>
      </c>
      <c r="J31" s="44" t="s">
        <v>7</v>
      </c>
    </row>
    <row r="32" spans="1:10" x14ac:dyDescent="0.2">
      <c r="A32" s="51" t="s">
        <v>59</v>
      </c>
      <c r="B32" s="22"/>
      <c r="C32" s="22">
        <v>155</v>
      </c>
      <c r="D32" s="22"/>
      <c r="E32" s="22">
        <v>3304</v>
      </c>
      <c r="F32" s="22"/>
      <c r="G32" s="22">
        <v>3304</v>
      </c>
      <c r="H32" s="22"/>
      <c r="I32" s="101">
        <f t="shared" si="4"/>
        <v>0</v>
      </c>
      <c r="J32" s="44" t="s">
        <v>7</v>
      </c>
    </row>
    <row r="33" spans="1:12" x14ac:dyDescent="0.2">
      <c r="A33" s="51" t="s">
        <v>60</v>
      </c>
      <c r="B33" s="22"/>
      <c r="C33" s="22">
        <v>0</v>
      </c>
      <c r="D33" s="22"/>
      <c r="E33" s="22">
        <v>0</v>
      </c>
      <c r="F33" s="22"/>
      <c r="G33" s="22">
        <v>0</v>
      </c>
      <c r="H33" s="22"/>
      <c r="I33" s="101">
        <f t="shared" si="4"/>
        <v>0</v>
      </c>
      <c r="J33" s="44" t="s">
        <v>7</v>
      </c>
    </row>
    <row r="34" spans="1:12" x14ac:dyDescent="0.2">
      <c r="A34" s="51" t="s">
        <v>61</v>
      </c>
      <c r="B34" s="22"/>
      <c r="C34" s="22">
        <v>0</v>
      </c>
      <c r="D34" s="22"/>
      <c r="E34" s="22">
        <v>0</v>
      </c>
      <c r="F34" s="22"/>
      <c r="G34" s="22">
        <v>0</v>
      </c>
      <c r="H34" s="22"/>
      <c r="I34" s="101">
        <f t="shared" si="4"/>
        <v>0</v>
      </c>
      <c r="J34" s="44" t="s">
        <v>7</v>
      </c>
    </row>
    <row r="35" spans="1:12" x14ac:dyDescent="0.2">
      <c r="A35" s="51" t="s">
        <v>62</v>
      </c>
      <c r="B35" s="22"/>
      <c r="C35" s="22">
        <v>3</v>
      </c>
      <c r="D35" s="22"/>
      <c r="E35" s="22">
        <v>0</v>
      </c>
      <c r="F35" s="22"/>
      <c r="G35" s="22">
        <v>0</v>
      </c>
      <c r="H35" s="22"/>
      <c r="I35" s="101">
        <f t="shared" si="4"/>
        <v>0</v>
      </c>
      <c r="J35" s="44" t="s">
        <v>7</v>
      </c>
    </row>
    <row r="36" spans="1:12" ht="15" x14ac:dyDescent="0.25">
      <c r="A36" s="54" t="s">
        <v>63</v>
      </c>
      <c r="B36" s="62"/>
      <c r="C36" s="62">
        <f>SUM(C14:C35)</f>
        <v>1482081</v>
      </c>
      <c r="D36" s="62"/>
      <c r="E36" s="62">
        <f>SUM(E14:E35)</f>
        <v>1521409</v>
      </c>
      <c r="F36" s="62"/>
      <c r="G36" s="62">
        <f>SUM(G14:G35)</f>
        <v>1473307</v>
      </c>
      <c r="H36" s="62"/>
      <c r="I36" s="64">
        <f>SUM(I14:I35)</f>
        <v>-48102</v>
      </c>
      <c r="J36" s="44" t="s">
        <v>7</v>
      </c>
      <c r="L36" s="42"/>
    </row>
    <row r="37" spans="1:12" ht="13.9" x14ac:dyDescent="0.25">
      <c r="A37" s="84" t="s">
        <v>83</v>
      </c>
      <c r="B37" s="22"/>
      <c r="C37" s="22">
        <v>0</v>
      </c>
      <c r="D37" s="22"/>
      <c r="E37" s="205">
        <f>-C40</f>
        <v>-86913</v>
      </c>
      <c r="F37" s="205"/>
      <c r="G37" s="205">
        <f>-E40</f>
        <v>-118504</v>
      </c>
      <c r="H37" s="205"/>
      <c r="I37" s="206">
        <f>G37-E37</f>
        <v>-31591</v>
      </c>
      <c r="J37" s="44" t="s">
        <v>7</v>
      </c>
      <c r="L37" s="42"/>
    </row>
    <row r="38" spans="1:12" ht="13.9" x14ac:dyDescent="0.25">
      <c r="A38" s="117" t="s">
        <v>90</v>
      </c>
      <c r="B38" s="22"/>
      <c r="C38" s="22">
        <f>-80000+45000</f>
        <v>-35000</v>
      </c>
      <c r="D38" s="22"/>
      <c r="E38" s="205">
        <v>0</v>
      </c>
      <c r="F38" s="205"/>
      <c r="G38" s="205">
        <v>0</v>
      </c>
      <c r="H38" s="205"/>
      <c r="I38" s="206">
        <f t="shared" ref="I38:I40" si="5">G38-E38</f>
        <v>0</v>
      </c>
      <c r="J38" s="44" t="s">
        <v>7</v>
      </c>
      <c r="L38" s="42"/>
    </row>
    <row r="39" spans="1:12" ht="13.9" x14ac:dyDescent="0.25">
      <c r="A39" s="117" t="s">
        <v>91</v>
      </c>
      <c r="B39" s="22"/>
      <c r="C39" s="22">
        <v>-278</v>
      </c>
      <c r="D39" s="22"/>
      <c r="E39" s="205">
        <v>-20000</v>
      </c>
      <c r="F39" s="205"/>
      <c r="G39" s="205">
        <v>0</v>
      </c>
      <c r="H39" s="205"/>
      <c r="I39" s="206">
        <f t="shared" si="5"/>
        <v>20000</v>
      </c>
      <c r="J39" s="44" t="s">
        <v>7</v>
      </c>
      <c r="L39" s="42"/>
    </row>
    <row r="40" spans="1:12" ht="13.9" x14ac:dyDescent="0.25">
      <c r="A40" s="51" t="s">
        <v>64</v>
      </c>
      <c r="B40" s="22"/>
      <c r="C40" s="22">
        <v>86913</v>
      </c>
      <c r="D40" s="22"/>
      <c r="E40" s="205">
        <v>118504</v>
      </c>
      <c r="F40" s="205"/>
      <c r="G40" s="205">
        <f>-G37</f>
        <v>118504</v>
      </c>
      <c r="H40" s="205"/>
      <c r="I40" s="206">
        <f t="shared" si="5"/>
        <v>0</v>
      </c>
      <c r="J40" s="44" t="s">
        <v>7</v>
      </c>
      <c r="L40" s="42"/>
    </row>
    <row r="41" spans="1:12" ht="14.45" thickBot="1" x14ac:dyDescent="0.3">
      <c r="A41" s="55" t="s">
        <v>65</v>
      </c>
      <c r="B41" s="115">
        <f t="shared" ref="B41:I41" si="6">SUM(B36:B40)</f>
        <v>0</v>
      </c>
      <c r="C41" s="115">
        <f t="shared" si="6"/>
        <v>1533716</v>
      </c>
      <c r="D41" s="115">
        <f t="shared" si="6"/>
        <v>0</v>
      </c>
      <c r="E41" s="207">
        <f t="shared" si="6"/>
        <v>1533000</v>
      </c>
      <c r="F41" s="207">
        <f t="shared" si="6"/>
        <v>0</v>
      </c>
      <c r="G41" s="207">
        <f t="shared" si="6"/>
        <v>1473307</v>
      </c>
      <c r="H41" s="207">
        <f t="shared" si="6"/>
        <v>0</v>
      </c>
      <c r="I41" s="208">
        <f t="shared" si="6"/>
        <v>-59693</v>
      </c>
      <c r="J41" s="44" t="s">
        <v>7</v>
      </c>
      <c r="L41" s="42"/>
    </row>
    <row r="42" spans="1:12" x14ac:dyDescent="0.2">
      <c r="J42" s="4" t="s">
        <v>8</v>
      </c>
    </row>
    <row r="43" spans="1:12" x14ac:dyDescent="0.2">
      <c r="A43" s="135"/>
    </row>
  </sheetData>
  <mergeCells count="10">
    <mergeCell ref="A1:I1"/>
    <mergeCell ref="A3:I3"/>
    <mergeCell ref="A4:I4"/>
    <mergeCell ref="A5:I5"/>
    <mergeCell ref="A6:A7"/>
    <mergeCell ref="B6:C6"/>
    <mergeCell ref="D6:E6"/>
    <mergeCell ref="F6:G6"/>
    <mergeCell ref="H6:I6"/>
    <mergeCell ref="A2:I2"/>
  </mergeCells>
  <printOptions horizontalCentered="1"/>
  <pageMargins left="0.6" right="0.6" top="0.56999999999999995" bottom="0.55000000000000004" header="0.3" footer="0.3"/>
  <pageSetup scale="72" orientation="landscape" r:id="rId1"/>
  <headerFooter>
    <oddHeader>&amp;L&amp;"Arial,Bold"&amp;12K. Summary of Requirements by Object Class</oddHeader>
    <oddFooter>&amp;C&amp;"Arial,Regular"Exhibit K - Summary of Requirements by Object Class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view="pageBreakPreview" zoomScaleNormal="100" zoomScaleSheetLayoutView="100" workbookViewId="0">
      <selection activeCell="K16" sqref="K16"/>
    </sheetView>
  </sheetViews>
  <sheetFormatPr defaultColWidth="9.140625" defaultRowHeight="15" x14ac:dyDescent="0.2"/>
  <cols>
    <col min="1" max="16384" width="9.140625" style="151"/>
  </cols>
  <sheetData>
    <row r="1" spans="1:11" s="140" customFormat="1" ht="15.75" x14ac:dyDescent="0.25">
      <c r="A1" s="139"/>
      <c r="K1" s="141" t="s">
        <v>7</v>
      </c>
    </row>
    <row r="2" spans="1:11" s="140" customFormat="1" x14ac:dyDescent="0.2">
      <c r="K2" s="141" t="s">
        <v>7</v>
      </c>
    </row>
    <row r="3" spans="1:11" s="140" customFormat="1" ht="20.25" x14ac:dyDescent="0.3">
      <c r="A3" s="142"/>
      <c r="B3" s="143"/>
      <c r="C3" s="143"/>
      <c r="D3" s="143"/>
      <c r="E3" s="143"/>
      <c r="F3" s="143"/>
      <c r="G3" s="143"/>
      <c r="H3" s="143"/>
      <c r="I3" s="143"/>
      <c r="J3" s="143"/>
      <c r="K3" s="141" t="s">
        <v>7</v>
      </c>
    </row>
    <row r="4" spans="1:11" s="140" customFormat="1" ht="20.25" x14ac:dyDescent="0.3">
      <c r="A4" s="142"/>
      <c r="B4" s="143"/>
      <c r="C4" s="143"/>
      <c r="D4" s="143"/>
      <c r="E4" s="143"/>
      <c r="F4" s="143"/>
      <c r="G4" s="143"/>
      <c r="H4" s="143"/>
      <c r="I4" s="143"/>
      <c r="J4" s="143"/>
      <c r="K4" s="141" t="s">
        <v>7</v>
      </c>
    </row>
    <row r="5" spans="1:11" s="140" customFormat="1" ht="20.25" x14ac:dyDescent="0.3">
      <c r="A5" s="296" t="s">
        <v>143</v>
      </c>
      <c r="B5" s="297"/>
      <c r="C5" s="297"/>
      <c r="D5" s="297"/>
      <c r="E5" s="297"/>
      <c r="F5" s="297"/>
      <c r="G5" s="297"/>
      <c r="H5" s="297"/>
      <c r="I5" s="297"/>
      <c r="J5" s="297"/>
      <c r="K5" s="141" t="s">
        <v>7</v>
      </c>
    </row>
    <row r="6" spans="1:11" s="140" customFormat="1" x14ac:dyDescent="0.2">
      <c r="A6" s="143"/>
      <c r="B6" s="143"/>
      <c r="C6" s="143"/>
      <c r="D6" s="143"/>
      <c r="E6" s="143"/>
      <c r="F6" s="143"/>
      <c r="G6" s="143"/>
      <c r="H6" s="143"/>
      <c r="I6" s="143"/>
      <c r="J6" s="143"/>
      <c r="K6" s="141" t="s">
        <v>7</v>
      </c>
    </row>
    <row r="7" spans="1:11" s="140" customFormat="1" ht="15.6" x14ac:dyDescent="0.3">
      <c r="A7" s="302" t="s">
        <v>131</v>
      </c>
      <c r="B7" s="303"/>
      <c r="C7" s="303"/>
      <c r="D7" s="303"/>
      <c r="E7" s="303"/>
      <c r="F7" s="303"/>
      <c r="G7" s="303"/>
      <c r="H7" s="303"/>
      <c r="I7" s="303"/>
      <c r="J7" s="303"/>
      <c r="K7" s="141" t="s">
        <v>7</v>
      </c>
    </row>
    <row r="8" spans="1:11" s="140" customFormat="1" x14ac:dyDescent="0.2">
      <c r="A8" s="298" t="s">
        <v>1</v>
      </c>
      <c r="B8" s="299"/>
      <c r="C8" s="299"/>
      <c r="D8" s="299"/>
      <c r="E8" s="299"/>
      <c r="F8" s="299"/>
      <c r="G8" s="299"/>
      <c r="H8" s="299"/>
      <c r="I8" s="299"/>
      <c r="J8" s="299"/>
      <c r="K8" s="141" t="s">
        <v>7</v>
      </c>
    </row>
    <row r="9" spans="1:11" s="140" customFormat="1" x14ac:dyDescent="0.2">
      <c r="A9" s="144"/>
      <c r="B9" s="144"/>
      <c r="C9" s="144"/>
      <c r="D9" s="144"/>
      <c r="E9" s="144"/>
      <c r="F9" s="144"/>
      <c r="G9" s="144"/>
      <c r="H9" s="144"/>
      <c r="I9" s="144"/>
      <c r="J9" s="144"/>
      <c r="K9" s="141" t="s">
        <v>7</v>
      </c>
    </row>
    <row r="10" spans="1:11" s="140" customFormat="1" ht="15.75" x14ac:dyDescent="0.25">
      <c r="A10" s="145"/>
      <c r="B10" s="145"/>
      <c r="C10" s="145"/>
      <c r="D10" s="145"/>
      <c r="E10" s="146"/>
      <c r="F10" s="146"/>
      <c r="G10" s="146"/>
      <c r="H10" s="146"/>
      <c r="I10" s="146"/>
      <c r="J10" s="145"/>
      <c r="K10" s="141" t="s">
        <v>7</v>
      </c>
    </row>
    <row r="11" spans="1:11" s="140" customFormat="1" ht="15.75" x14ac:dyDescent="0.25">
      <c r="A11" s="300" t="s">
        <v>110</v>
      </c>
      <c r="B11" s="300"/>
      <c r="C11" s="300"/>
      <c r="D11" s="300"/>
      <c r="E11" s="300"/>
      <c r="F11" s="300"/>
      <c r="G11" s="300"/>
      <c r="H11" s="300"/>
      <c r="I11" s="300"/>
      <c r="J11" s="300"/>
      <c r="K11" s="141" t="s">
        <v>7</v>
      </c>
    </row>
    <row r="12" spans="1:11" s="140" customFormat="1" ht="15.75" x14ac:dyDescent="0.25">
      <c r="A12" s="147"/>
      <c r="B12" s="147"/>
      <c r="C12" s="147"/>
      <c r="D12" s="147"/>
      <c r="E12" s="147"/>
      <c r="F12" s="147"/>
      <c r="G12" s="147"/>
      <c r="H12" s="147"/>
      <c r="I12" s="147"/>
      <c r="J12" s="147"/>
      <c r="K12" s="141" t="s">
        <v>7</v>
      </c>
    </row>
    <row r="13" spans="1:11" s="140" customFormat="1" ht="20.25" x14ac:dyDescent="0.3">
      <c r="A13" s="148"/>
      <c r="B13" s="145"/>
      <c r="C13" s="145"/>
      <c r="D13" s="145"/>
      <c r="E13" s="145"/>
      <c r="F13" s="145"/>
      <c r="G13" s="145"/>
      <c r="H13" s="145"/>
      <c r="I13" s="145"/>
      <c r="J13" s="145"/>
      <c r="K13" s="141" t="s">
        <v>7</v>
      </c>
    </row>
    <row r="14" spans="1:11" s="140" customFormat="1" x14ac:dyDescent="0.2">
      <c r="A14" s="301" t="s">
        <v>147</v>
      </c>
      <c r="B14" s="301"/>
      <c r="C14" s="301"/>
      <c r="D14" s="301"/>
      <c r="E14" s="301"/>
      <c r="F14" s="301"/>
      <c r="G14" s="301"/>
      <c r="H14" s="301"/>
      <c r="I14" s="301"/>
      <c r="J14" s="301"/>
      <c r="K14" s="141" t="s">
        <v>7</v>
      </c>
    </row>
    <row r="15" spans="1:11" s="140" customFormat="1" x14ac:dyDescent="0.2">
      <c r="A15" s="301"/>
      <c r="B15" s="301"/>
      <c r="C15" s="301"/>
      <c r="D15" s="301"/>
      <c r="E15" s="301"/>
      <c r="F15" s="301"/>
      <c r="G15" s="301"/>
      <c r="H15" s="301"/>
      <c r="I15" s="301"/>
      <c r="J15" s="301"/>
      <c r="K15" s="141" t="s">
        <v>7</v>
      </c>
    </row>
    <row r="16" spans="1:11" s="140" customFormat="1" ht="39.75" customHeight="1" x14ac:dyDescent="0.2">
      <c r="A16" s="301"/>
      <c r="B16" s="301"/>
      <c r="C16" s="301"/>
      <c r="D16" s="301"/>
      <c r="E16" s="301"/>
      <c r="F16" s="301"/>
      <c r="G16" s="301"/>
      <c r="H16" s="301"/>
      <c r="I16" s="301"/>
      <c r="J16" s="301"/>
      <c r="K16" s="141" t="s">
        <v>7</v>
      </c>
    </row>
    <row r="17" spans="1:11" s="140" customFormat="1" x14ac:dyDescent="0.2">
      <c r="A17" s="149"/>
      <c r="B17" s="149"/>
      <c r="C17" s="149"/>
      <c r="D17" s="149"/>
      <c r="E17" s="149"/>
      <c r="F17" s="149"/>
      <c r="G17" s="149"/>
      <c r="H17" s="149"/>
      <c r="I17" s="149"/>
      <c r="J17" s="149"/>
      <c r="K17" s="141" t="s">
        <v>7</v>
      </c>
    </row>
    <row r="18" spans="1:11" x14ac:dyDescent="0.2">
      <c r="A18" s="150"/>
      <c r="B18" s="150"/>
      <c r="C18" s="150"/>
      <c r="D18" s="150"/>
      <c r="E18" s="150"/>
      <c r="F18" s="150"/>
      <c r="G18" s="150"/>
      <c r="H18" s="150"/>
      <c r="I18" s="150"/>
      <c r="J18" s="150"/>
      <c r="K18" s="141" t="s">
        <v>8</v>
      </c>
    </row>
    <row r="19" spans="1:11" x14ac:dyDescent="0.2">
      <c r="A19" s="152"/>
      <c r="B19" s="152"/>
      <c r="C19" s="152"/>
      <c r="D19" s="152"/>
      <c r="E19" s="152"/>
      <c r="F19" s="152"/>
      <c r="G19" s="152"/>
      <c r="H19" s="152"/>
      <c r="I19" s="152"/>
      <c r="J19" s="152"/>
      <c r="K19" s="153"/>
    </row>
    <row r="20" spans="1:11" x14ac:dyDescent="0.2">
      <c r="A20" s="152"/>
      <c r="B20" s="152"/>
      <c r="C20" s="152"/>
      <c r="D20" s="152"/>
      <c r="E20" s="152"/>
      <c r="F20" s="152"/>
      <c r="G20" s="152"/>
      <c r="H20" s="152"/>
      <c r="I20" s="152"/>
      <c r="J20" s="152"/>
      <c r="K20" s="153"/>
    </row>
    <row r="21" spans="1:11" s="139" customFormat="1" ht="15.75" x14ac:dyDescent="0.25">
      <c r="A21" s="154"/>
      <c r="B21" s="154"/>
      <c r="C21" s="154"/>
      <c r="D21" s="154"/>
      <c r="E21" s="154"/>
      <c r="F21" s="154"/>
      <c r="G21" s="154"/>
      <c r="H21" s="154"/>
      <c r="I21" s="154"/>
      <c r="J21" s="154"/>
      <c r="K21" s="155"/>
    </row>
    <row r="22" spans="1:11" s="140" customFormat="1" x14ac:dyDescent="0.2">
      <c r="A22" s="156"/>
      <c r="B22" s="156"/>
      <c r="C22" s="156"/>
      <c r="D22" s="156"/>
      <c r="E22" s="156"/>
      <c r="F22" s="156"/>
      <c r="G22" s="156"/>
      <c r="H22" s="156"/>
      <c r="I22" s="156"/>
      <c r="J22" s="156"/>
      <c r="K22" s="153"/>
    </row>
    <row r="23" spans="1:11" s="140" customFormat="1" ht="42.75" customHeight="1" x14ac:dyDescent="0.2">
      <c r="A23" s="294"/>
      <c r="B23" s="295"/>
      <c r="C23" s="295"/>
      <c r="D23" s="295"/>
      <c r="E23" s="295"/>
      <c r="F23" s="295"/>
      <c r="G23" s="295"/>
      <c r="H23" s="295"/>
      <c r="I23" s="295"/>
      <c r="J23" s="295"/>
      <c r="K23" s="153"/>
    </row>
    <row r="24" spans="1:11" s="140" customFormat="1" x14ac:dyDescent="0.2">
      <c r="A24" s="157"/>
      <c r="B24" s="157"/>
      <c r="C24" s="157"/>
      <c r="D24" s="157"/>
      <c r="E24" s="157"/>
      <c r="F24" s="157"/>
      <c r="G24" s="157"/>
      <c r="H24" s="157"/>
      <c r="I24" s="157"/>
      <c r="J24" s="157"/>
      <c r="K24" s="153"/>
    </row>
    <row r="25" spans="1:11" s="140" customFormat="1" ht="43.5" customHeight="1" x14ac:dyDescent="0.2">
      <c r="A25" s="294"/>
      <c r="B25" s="295"/>
      <c r="C25" s="295"/>
      <c r="D25" s="295"/>
      <c r="E25" s="295"/>
      <c r="F25" s="295"/>
      <c r="G25" s="295"/>
      <c r="H25" s="295"/>
      <c r="I25" s="295"/>
      <c r="J25" s="295"/>
      <c r="K25" s="153"/>
    </row>
    <row r="26" spans="1:11" s="140" customFormat="1" x14ac:dyDescent="0.2"/>
    <row r="27" spans="1:11" x14ac:dyDescent="0.2">
      <c r="K27" s="153"/>
    </row>
    <row r="28" spans="1:11" x14ac:dyDescent="0.2">
      <c r="K28" s="153"/>
    </row>
    <row r="29" spans="1:11" x14ac:dyDescent="0.2">
      <c r="K29" s="153"/>
    </row>
    <row r="30" spans="1:11" x14ac:dyDescent="0.2">
      <c r="K30" s="153"/>
    </row>
  </sheetData>
  <mergeCells count="7">
    <mergeCell ref="A25:J25"/>
    <mergeCell ref="A5:J5"/>
    <mergeCell ref="A8:J8"/>
    <mergeCell ref="A11:J11"/>
    <mergeCell ref="A14:J16"/>
    <mergeCell ref="A23:J23"/>
    <mergeCell ref="A7:J7"/>
  </mergeCells>
  <pageMargins left="0.75" right="0.75" top="1" bottom="1" header="0.5" footer="0.5"/>
  <pageSetup orientation="landscape" r:id="rId1"/>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view="pageBreakPreview" zoomScale="90" zoomScaleNormal="100" zoomScaleSheetLayoutView="90" workbookViewId="0">
      <selection activeCell="E23" sqref="E23"/>
    </sheetView>
  </sheetViews>
  <sheetFormatPr defaultColWidth="9.140625" defaultRowHeight="14.25" x14ac:dyDescent="0.2"/>
  <cols>
    <col min="1" max="1" width="113.5703125" style="118" customWidth="1"/>
    <col min="2" max="2" width="17.5703125" style="122" customWidth="1"/>
    <col min="3" max="3" width="11.42578125" style="122" customWidth="1"/>
    <col min="4" max="4" width="14.5703125" style="123" customWidth="1"/>
    <col min="5" max="5" width="11.5703125" style="4" bestFit="1" customWidth="1"/>
    <col min="6" max="6" width="4.85546875" style="118" customWidth="1"/>
    <col min="7" max="7" width="140.28515625" style="118" customWidth="1"/>
    <col min="8" max="16384" width="9.140625" style="118"/>
  </cols>
  <sheetData>
    <row r="1" spans="1:8" ht="18" x14ac:dyDescent="0.25">
      <c r="A1" s="230" t="s">
        <v>0</v>
      </c>
      <c r="B1" s="230"/>
      <c r="C1" s="230"/>
      <c r="D1" s="230"/>
      <c r="E1" s="4" t="s">
        <v>7</v>
      </c>
      <c r="G1" s="215"/>
      <c r="H1" s="198"/>
    </row>
    <row r="2" spans="1:8" ht="15" x14ac:dyDescent="0.2">
      <c r="A2" s="231" t="s">
        <v>143</v>
      </c>
      <c r="B2" s="231"/>
      <c r="C2" s="231"/>
      <c r="D2" s="231"/>
      <c r="E2" s="4" t="s">
        <v>7</v>
      </c>
      <c r="G2" s="214"/>
    </row>
    <row r="3" spans="1:8" ht="15" x14ac:dyDescent="0.2">
      <c r="A3" s="231" t="s">
        <v>128</v>
      </c>
      <c r="B3" s="231"/>
      <c r="C3" s="231"/>
      <c r="D3" s="231"/>
      <c r="E3" s="4" t="s">
        <v>7</v>
      </c>
      <c r="G3" s="214"/>
    </row>
    <row r="4" spans="1:8" x14ac:dyDescent="0.2">
      <c r="A4" s="232" t="s">
        <v>1</v>
      </c>
      <c r="B4" s="232"/>
      <c r="C4" s="232"/>
      <c r="D4" s="232"/>
      <c r="E4" s="4" t="s">
        <v>7</v>
      </c>
      <c r="G4" s="214"/>
    </row>
    <row r="5" spans="1:8" ht="15" thickBot="1" x14ac:dyDescent="0.25">
      <c r="E5" s="4" t="s">
        <v>7</v>
      </c>
      <c r="G5" s="214"/>
    </row>
    <row r="6" spans="1:8" ht="15" x14ac:dyDescent="0.25">
      <c r="B6" s="233" t="s">
        <v>94</v>
      </c>
      <c r="C6" s="234"/>
      <c r="D6" s="235"/>
      <c r="E6" s="4" t="s">
        <v>7</v>
      </c>
    </row>
    <row r="7" spans="1:8" ht="15.75" thickBot="1" x14ac:dyDescent="0.25">
      <c r="B7" s="1" t="s">
        <v>117</v>
      </c>
      <c r="C7" s="2" t="s">
        <v>118</v>
      </c>
      <c r="D7" s="3" t="s">
        <v>3</v>
      </c>
      <c r="E7" s="4" t="s">
        <v>7</v>
      </c>
      <c r="G7" s="87"/>
    </row>
    <row r="8" spans="1:8" ht="15" x14ac:dyDescent="0.25">
      <c r="A8" s="72" t="s">
        <v>92</v>
      </c>
      <c r="B8" s="73">
        <v>17</v>
      </c>
      <c r="C8" s="74">
        <v>14</v>
      </c>
      <c r="D8" s="75">
        <v>1647383</v>
      </c>
      <c r="E8" s="4" t="s">
        <v>7</v>
      </c>
      <c r="G8" s="88"/>
    </row>
    <row r="9" spans="1:8" ht="15" x14ac:dyDescent="0.25">
      <c r="A9" s="138" t="s">
        <v>93</v>
      </c>
      <c r="B9" s="78" t="s">
        <v>22</v>
      </c>
      <c r="C9" s="79"/>
      <c r="D9" s="80">
        <v>-79513</v>
      </c>
      <c r="E9" s="4" t="s">
        <v>7</v>
      </c>
      <c r="G9" s="88"/>
    </row>
    <row r="10" spans="1:8" ht="15" x14ac:dyDescent="0.25">
      <c r="A10" s="138" t="s">
        <v>115</v>
      </c>
      <c r="B10" s="163"/>
      <c r="C10" s="162"/>
      <c r="D10" s="180">
        <f>-30921-3233</f>
        <v>-34154</v>
      </c>
      <c r="E10" s="4" t="s">
        <v>7</v>
      </c>
      <c r="G10" s="88"/>
    </row>
    <row r="11" spans="1:8" ht="15" x14ac:dyDescent="0.25">
      <c r="A11" s="71" t="s">
        <v>95</v>
      </c>
      <c r="B11" s="92">
        <f>SUM(B8:B10)</f>
        <v>17</v>
      </c>
      <c r="C11" s="93">
        <f>SUM(C8:C10)</f>
        <v>14</v>
      </c>
      <c r="D11" s="94">
        <f>SUM(D8:D10)</f>
        <v>1533716</v>
      </c>
      <c r="E11" s="4" t="s">
        <v>7</v>
      </c>
      <c r="G11" s="89"/>
    </row>
    <row r="12" spans="1:8" ht="15" x14ac:dyDescent="0.25">
      <c r="A12" s="71"/>
      <c r="B12" s="92"/>
      <c r="C12" s="93"/>
      <c r="D12" s="94"/>
      <c r="E12" s="4" t="s">
        <v>7</v>
      </c>
      <c r="G12" s="89"/>
    </row>
    <row r="13" spans="1:8" ht="15" x14ac:dyDescent="0.25">
      <c r="A13" s="60" t="s">
        <v>122</v>
      </c>
      <c r="B13" s="92">
        <v>17</v>
      </c>
      <c r="C13" s="93">
        <v>17</v>
      </c>
      <c r="D13" s="94">
        <v>1533000</v>
      </c>
      <c r="E13" s="4" t="s">
        <v>7</v>
      </c>
      <c r="G13" s="88"/>
    </row>
    <row r="14" spans="1:8" ht="15" x14ac:dyDescent="0.25">
      <c r="A14" s="63"/>
      <c r="B14" s="61"/>
      <c r="C14" s="62"/>
      <c r="D14" s="64"/>
      <c r="E14" s="4" t="s">
        <v>7</v>
      </c>
      <c r="G14" s="88"/>
    </row>
    <row r="15" spans="1:8" ht="15" x14ac:dyDescent="0.25">
      <c r="A15" s="65" t="s">
        <v>67</v>
      </c>
      <c r="B15" s="61"/>
      <c r="C15" s="62"/>
      <c r="D15" s="64"/>
      <c r="E15" s="4" t="s">
        <v>7</v>
      </c>
      <c r="G15" s="89"/>
    </row>
    <row r="16" spans="1:8" ht="13.9" x14ac:dyDescent="0.25">
      <c r="A16" s="129" t="s">
        <v>4</v>
      </c>
      <c r="B16" s="127">
        <v>0</v>
      </c>
      <c r="C16" s="128">
        <v>0</v>
      </c>
      <c r="D16" s="126">
        <v>101</v>
      </c>
      <c r="E16" s="4" t="s">
        <v>7</v>
      </c>
      <c r="G16" s="89"/>
    </row>
    <row r="17" spans="1:7" ht="13.9" x14ac:dyDescent="0.25">
      <c r="A17" s="129" t="s">
        <v>5</v>
      </c>
      <c r="B17" s="127">
        <v>0</v>
      </c>
      <c r="C17" s="128">
        <v>0</v>
      </c>
      <c r="D17" s="126">
        <v>30415</v>
      </c>
      <c r="E17" s="4" t="s">
        <v>7</v>
      </c>
      <c r="G17" s="89"/>
    </row>
    <row r="18" spans="1:7" ht="15" x14ac:dyDescent="0.25">
      <c r="A18" s="66" t="s">
        <v>68</v>
      </c>
      <c r="B18" s="98">
        <f>SUM(B16:B17)</f>
        <v>0</v>
      </c>
      <c r="C18" s="23">
        <f>SUM(C16:C17)</f>
        <v>0</v>
      </c>
      <c r="D18" s="24">
        <f>SUM(D16:D17)</f>
        <v>30516</v>
      </c>
      <c r="E18" s="4" t="s">
        <v>7</v>
      </c>
      <c r="G18" s="89"/>
    </row>
    <row r="19" spans="1:7" ht="15" x14ac:dyDescent="0.25">
      <c r="A19" s="67" t="s">
        <v>96</v>
      </c>
      <c r="B19" s="96">
        <f>+B18+B13</f>
        <v>17</v>
      </c>
      <c r="C19" s="93">
        <f>+C18+C13</f>
        <v>17</v>
      </c>
      <c r="D19" s="97">
        <f>+D18+D13</f>
        <v>1563516</v>
      </c>
      <c r="E19" s="4" t="s">
        <v>7</v>
      </c>
      <c r="G19" s="89"/>
    </row>
    <row r="20" spans="1:7" ht="15" x14ac:dyDescent="0.25">
      <c r="A20" s="67" t="s">
        <v>6</v>
      </c>
      <c r="B20" s="96"/>
      <c r="C20" s="93"/>
      <c r="D20" s="97"/>
      <c r="E20" s="4" t="s">
        <v>7</v>
      </c>
      <c r="G20" s="88"/>
    </row>
    <row r="21" spans="1:7" ht="15" x14ac:dyDescent="0.25">
      <c r="A21" s="129" t="s">
        <v>129</v>
      </c>
      <c r="B21" s="68"/>
      <c r="C21" s="62"/>
      <c r="D21" s="69"/>
      <c r="E21" s="4" t="s">
        <v>7</v>
      </c>
      <c r="G21" s="88"/>
    </row>
    <row r="22" spans="1:7" x14ac:dyDescent="0.2">
      <c r="A22" s="130" t="s">
        <v>130</v>
      </c>
      <c r="B22" s="181">
        <v>0</v>
      </c>
      <c r="C22" s="182">
        <v>0</v>
      </c>
      <c r="D22" s="125">
        <v>31791</v>
      </c>
      <c r="E22" s="4" t="s">
        <v>7</v>
      </c>
      <c r="G22" s="88"/>
    </row>
    <row r="23" spans="1:7" ht="15" x14ac:dyDescent="0.25">
      <c r="A23" s="70" t="s">
        <v>97</v>
      </c>
      <c r="B23" s="92">
        <f>+B22+B19</f>
        <v>17</v>
      </c>
      <c r="C23" s="93">
        <f>+C22+C19</f>
        <v>17</v>
      </c>
      <c r="D23" s="94">
        <f>+D22+D19</f>
        <v>1595307</v>
      </c>
      <c r="E23" s="4" t="s">
        <v>7</v>
      </c>
      <c r="G23" s="89"/>
    </row>
    <row r="24" spans="1:7" ht="15" x14ac:dyDescent="0.25">
      <c r="A24" s="124" t="s">
        <v>116</v>
      </c>
      <c r="B24" s="95"/>
      <c r="C24" s="23"/>
      <c r="D24" s="125">
        <v>-122000</v>
      </c>
      <c r="E24" s="4" t="s">
        <v>7</v>
      </c>
      <c r="G24" s="88"/>
    </row>
    <row r="25" spans="1:7" s="5" customFormat="1" ht="15" x14ac:dyDescent="0.25">
      <c r="A25" s="81" t="s">
        <v>98</v>
      </c>
      <c r="B25" s="78">
        <f t="shared" ref="B25:C25" si="0">SUM(B23:B24)</f>
        <v>17</v>
      </c>
      <c r="C25" s="79">
        <f t="shared" si="0"/>
        <v>17</v>
      </c>
      <c r="D25" s="80">
        <f>SUM(D23:D24)</f>
        <v>1473307</v>
      </c>
      <c r="E25" s="4" t="s">
        <v>7</v>
      </c>
      <c r="G25" s="89"/>
    </row>
    <row r="26" spans="1:7" ht="15.75" thickBot="1" x14ac:dyDescent="0.3">
      <c r="A26" s="131" t="s">
        <v>127</v>
      </c>
      <c r="B26" s="132">
        <f>B23-B13</f>
        <v>0</v>
      </c>
      <c r="C26" s="132">
        <f>C23-C13</f>
        <v>0</v>
      </c>
      <c r="D26" s="132">
        <f>D23-D13</f>
        <v>62307</v>
      </c>
      <c r="E26" s="4" t="s">
        <v>7</v>
      </c>
      <c r="G26" s="89"/>
    </row>
    <row r="27" spans="1:7" x14ac:dyDescent="0.2">
      <c r="A27" s="4"/>
      <c r="E27" s="4" t="s">
        <v>7</v>
      </c>
    </row>
    <row r="28" spans="1:7" ht="17.25" x14ac:dyDescent="0.2">
      <c r="A28" s="228" t="s">
        <v>119</v>
      </c>
      <c r="B28" s="229"/>
      <c r="C28" s="229"/>
      <c r="D28" s="229"/>
      <c r="E28" s="4" t="s">
        <v>7</v>
      </c>
    </row>
    <row r="29" spans="1:7" x14ac:dyDescent="0.2">
      <c r="E29" s="4" t="s">
        <v>8</v>
      </c>
    </row>
  </sheetData>
  <mergeCells count="6">
    <mergeCell ref="A28:D28"/>
    <mergeCell ref="A1:D1"/>
    <mergeCell ref="A3:D3"/>
    <mergeCell ref="A4:D4"/>
    <mergeCell ref="B6:D6"/>
    <mergeCell ref="A2:D2"/>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view="pageBreakPreview" zoomScale="80" zoomScaleNormal="100" zoomScaleSheetLayoutView="80" workbookViewId="0">
      <selection activeCell="N12" sqref="N12"/>
    </sheetView>
  </sheetViews>
  <sheetFormatPr defaultColWidth="9.140625"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30" t="s">
        <v>0</v>
      </c>
      <c r="B1" s="230"/>
      <c r="C1" s="230"/>
      <c r="D1" s="230"/>
      <c r="E1" s="230"/>
      <c r="F1" s="230"/>
      <c r="G1" s="230"/>
      <c r="H1" s="230"/>
      <c r="I1" s="230"/>
      <c r="J1" s="230"/>
      <c r="K1" s="230"/>
      <c r="L1" s="230"/>
      <c r="M1" s="230"/>
      <c r="N1" s="44" t="s">
        <v>7</v>
      </c>
      <c r="O1" s="6"/>
      <c r="P1" s="216"/>
      <c r="Q1" s="6"/>
      <c r="R1" s="6"/>
      <c r="S1" s="6"/>
      <c r="T1" s="6"/>
      <c r="U1" s="6"/>
      <c r="V1" s="6"/>
    </row>
    <row r="2" spans="1:22" ht="15" x14ac:dyDescent="0.2">
      <c r="A2" s="231" t="s">
        <v>143</v>
      </c>
      <c r="B2" s="231"/>
      <c r="C2" s="231"/>
      <c r="D2" s="231"/>
      <c r="E2" s="231"/>
      <c r="F2" s="231"/>
      <c r="G2" s="231"/>
      <c r="H2" s="231"/>
      <c r="I2" s="231"/>
      <c r="J2" s="231"/>
      <c r="K2" s="231"/>
      <c r="L2" s="231"/>
      <c r="M2" s="231"/>
      <c r="N2" s="44" t="s">
        <v>7</v>
      </c>
      <c r="O2" s="7"/>
      <c r="P2" s="214"/>
      <c r="Q2" s="7"/>
      <c r="R2" s="7"/>
      <c r="S2" s="7"/>
      <c r="T2" s="7"/>
      <c r="U2" s="7"/>
      <c r="V2" s="7"/>
    </row>
    <row r="3" spans="1:22" ht="15" x14ac:dyDescent="0.2">
      <c r="A3" s="231" t="s">
        <v>131</v>
      </c>
      <c r="B3" s="231"/>
      <c r="C3" s="231"/>
      <c r="D3" s="231"/>
      <c r="E3" s="231"/>
      <c r="F3" s="231"/>
      <c r="G3" s="231"/>
      <c r="H3" s="231"/>
      <c r="I3" s="231"/>
      <c r="J3" s="231"/>
      <c r="K3" s="231"/>
      <c r="L3" s="231"/>
      <c r="M3" s="231"/>
      <c r="N3" s="44" t="s">
        <v>7</v>
      </c>
      <c r="O3" s="7"/>
      <c r="P3" s="214"/>
      <c r="Q3" s="7"/>
      <c r="R3" s="7"/>
      <c r="S3" s="7"/>
      <c r="T3" s="7"/>
      <c r="U3" s="7"/>
      <c r="V3" s="7"/>
    </row>
    <row r="4" spans="1:22" x14ac:dyDescent="0.2">
      <c r="A4" s="236" t="s">
        <v>1</v>
      </c>
      <c r="B4" s="236"/>
      <c r="C4" s="236"/>
      <c r="D4" s="236"/>
      <c r="E4" s="236"/>
      <c r="F4" s="236"/>
      <c r="G4" s="236"/>
      <c r="H4" s="236"/>
      <c r="I4" s="236"/>
      <c r="J4" s="236"/>
      <c r="K4" s="236"/>
      <c r="L4" s="236"/>
      <c r="M4" s="236"/>
      <c r="N4" s="44" t="s">
        <v>7</v>
      </c>
      <c r="O4" s="8"/>
      <c r="P4" s="214"/>
      <c r="Q4" s="8"/>
      <c r="R4" s="8"/>
      <c r="S4" s="8"/>
      <c r="T4" s="8"/>
      <c r="U4" s="8"/>
      <c r="V4" s="8"/>
    </row>
    <row r="5" spans="1:22" ht="15" x14ac:dyDescent="0.25">
      <c r="A5" s="236"/>
      <c r="B5" s="236"/>
      <c r="C5" s="236"/>
      <c r="D5" s="236"/>
      <c r="E5" s="236"/>
      <c r="F5" s="236"/>
      <c r="G5" s="236"/>
      <c r="H5" s="236"/>
      <c r="I5" s="236"/>
      <c r="J5" s="236"/>
      <c r="K5" s="236"/>
      <c r="L5" s="236"/>
      <c r="M5" s="236"/>
      <c r="N5" s="44" t="s">
        <v>7</v>
      </c>
      <c r="O5" s="8"/>
      <c r="P5" s="217"/>
      <c r="Q5" s="8"/>
      <c r="R5" s="8"/>
      <c r="S5" s="8"/>
      <c r="T5" s="8"/>
      <c r="U5" s="8"/>
      <c r="V5" s="8"/>
    </row>
    <row r="6" spans="1:22" ht="15" thickBot="1" x14ac:dyDescent="0.25">
      <c r="A6" s="236"/>
      <c r="B6" s="236"/>
      <c r="C6" s="236"/>
      <c r="D6" s="236"/>
      <c r="E6" s="236"/>
      <c r="F6" s="236"/>
      <c r="G6" s="236"/>
      <c r="H6" s="236"/>
      <c r="I6" s="236"/>
      <c r="J6" s="236"/>
      <c r="K6" s="236"/>
      <c r="L6" s="236"/>
      <c r="M6" s="236"/>
      <c r="N6" s="44" t="s">
        <v>7</v>
      </c>
      <c r="O6" s="8"/>
      <c r="P6" s="26"/>
      <c r="Q6" s="8"/>
      <c r="R6" s="8"/>
      <c r="S6" s="8"/>
      <c r="T6" s="8"/>
      <c r="U6" s="8"/>
      <c r="V6" s="8"/>
    </row>
    <row r="7" spans="1:22" ht="45.75" customHeight="1" x14ac:dyDescent="0.2">
      <c r="A7" s="237" t="s">
        <v>75</v>
      </c>
      <c r="B7" s="239" t="s">
        <v>99</v>
      </c>
      <c r="C7" s="239"/>
      <c r="D7" s="239"/>
      <c r="E7" s="239" t="s">
        <v>122</v>
      </c>
      <c r="F7" s="239"/>
      <c r="G7" s="239"/>
      <c r="H7" s="239" t="s">
        <v>100</v>
      </c>
      <c r="I7" s="239"/>
      <c r="J7" s="239"/>
      <c r="K7" s="239" t="s">
        <v>96</v>
      </c>
      <c r="L7" s="239"/>
      <c r="M7" s="240"/>
      <c r="N7" s="44" t="s">
        <v>7</v>
      </c>
      <c r="P7" s="86"/>
    </row>
    <row r="8" spans="1:22" ht="28.5" x14ac:dyDescent="0.25">
      <c r="A8" s="238"/>
      <c r="B8" s="10" t="s">
        <v>2</v>
      </c>
      <c r="C8" s="82" t="s">
        <v>70</v>
      </c>
      <c r="D8" s="10" t="s">
        <v>3</v>
      </c>
      <c r="E8" s="10" t="s">
        <v>2</v>
      </c>
      <c r="F8" s="82" t="s">
        <v>85</v>
      </c>
      <c r="G8" s="10" t="s">
        <v>3</v>
      </c>
      <c r="H8" s="10" t="s">
        <v>2</v>
      </c>
      <c r="I8" s="10" t="s">
        <v>85</v>
      </c>
      <c r="J8" s="10" t="s">
        <v>3</v>
      </c>
      <c r="K8" s="10" t="s">
        <v>2</v>
      </c>
      <c r="L8" s="10" t="s">
        <v>85</v>
      </c>
      <c r="M8" s="11" t="s">
        <v>3</v>
      </c>
      <c r="N8" s="44" t="s">
        <v>7</v>
      </c>
      <c r="P8" s="18"/>
    </row>
    <row r="9" spans="1:22" ht="15" thickBot="1" x14ac:dyDescent="0.25">
      <c r="A9" s="177" t="s">
        <v>132</v>
      </c>
      <c r="B9" s="109">
        <v>17</v>
      </c>
      <c r="C9" s="109">
        <v>14</v>
      </c>
      <c r="D9" s="109">
        <v>1533716</v>
      </c>
      <c r="E9" s="109">
        <v>17</v>
      </c>
      <c r="F9" s="109">
        <v>17</v>
      </c>
      <c r="G9" s="109">
        <v>1533000</v>
      </c>
      <c r="H9" s="109">
        <v>0</v>
      </c>
      <c r="I9" s="109">
        <v>0</v>
      </c>
      <c r="J9" s="109">
        <v>30516</v>
      </c>
      <c r="K9" s="109">
        <f>E9+H9</f>
        <v>17</v>
      </c>
      <c r="L9" s="109">
        <f t="shared" ref="L9:M9" si="0">F9+I9</f>
        <v>17</v>
      </c>
      <c r="M9" s="110">
        <f t="shared" si="0"/>
        <v>1563516</v>
      </c>
      <c r="N9" s="44" t="s">
        <v>7</v>
      </c>
      <c r="P9" s="19"/>
    </row>
    <row r="10" spans="1:22" ht="15" thickBot="1" x14ac:dyDescent="0.25">
      <c r="N10" s="44" t="s">
        <v>7</v>
      </c>
      <c r="P10" s="19"/>
    </row>
    <row r="11" spans="1:22" ht="15" x14ac:dyDescent="0.2">
      <c r="A11" s="237" t="s">
        <v>75</v>
      </c>
      <c r="B11" s="239" t="s">
        <v>101</v>
      </c>
      <c r="C11" s="239"/>
      <c r="D11" s="239"/>
      <c r="E11" s="239" t="s">
        <v>102</v>
      </c>
      <c r="F11" s="239"/>
      <c r="G11" s="239"/>
      <c r="H11" s="239" t="s">
        <v>103</v>
      </c>
      <c r="I11" s="239"/>
      <c r="J11" s="240"/>
      <c r="N11" s="44" t="s">
        <v>7</v>
      </c>
    </row>
    <row r="12" spans="1:22" ht="28.5" x14ac:dyDescent="0.2">
      <c r="A12" s="238"/>
      <c r="B12" s="10" t="s">
        <v>2</v>
      </c>
      <c r="C12" s="10" t="s">
        <v>85</v>
      </c>
      <c r="D12" s="10" t="s">
        <v>3</v>
      </c>
      <c r="E12" s="10" t="s">
        <v>2</v>
      </c>
      <c r="F12" s="10" t="s">
        <v>85</v>
      </c>
      <c r="G12" s="10" t="s">
        <v>3</v>
      </c>
      <c r="H12" s="10" t="s">
        <v>2</v>
      </c>
      <c r="I12" s="10" t="s">
        <v>85</v>
      </c>
      <c r="J12" s="11" t="s">
        <v>3</v>
      </c>
      <c r="N12" s="44" t="s">
        <v>7</v>
      </c>
    </row>
    <row r="13" spans="1:22" x14ac:dyDescent="0.2">
      <c r="A13" s="13" t="str">
        <f>A9</f>
        <v>Detention Services</v>
      </c>
      <c r="B13" s="99">
        <v>0</v>
      </c>
      <c r="C13" s="99">
        <v>0</v>
      </c>
      <c r="D13" s="99">
        <v>31791</v>
      </c>
      <c r="E13" s="99">
        <v>0</v>
      </c>
      <c r="F13" s="99">
        <v>0</v>
      </c>
      <c r="G13" s="99">
        <v>0</v>
      </c>
      <c r="H13" s="99">
        <f>K9+B13+E13</f>
        <v>17</v>
      </c>
      <c r="I13" s="99">
        <f>L9+C13+F13</f>
        <v>17</v>
      </c>
      <c r="J13" s="100">
        <f>M9+D13+G13</f>
        <v>1595307</v>
      </c>
      <c r="N13" s="44" t="s">
        <v>7</v>
      </c>
    </row>
    <row r="14" spans="1:22" ht="15" x14ac:dyDescent="0.25">
      <c r="A14" s="12" t="s">
        <v>73</v>
      </c>
      <c r="B14" s="102">
        <f t="shared" ref="B14:J14" si="1">SUM(B13:B13)</f>
        <v>0</v>
      </c>
      <c r="C14" s="102">
        <f t="shared" si="1"/>
        <v>0</v>
      </c>
      <c r="D14" s="102">
        <f t="shared" si="1"/>
        <v>31791</v>
      </c>
      <c r="E14" s="102">
        <f t="shared" si="1"/>
        <v>0</v>
      </c>
      <c r="F14" s="102">
        <f t="shared" si="1"/>
        <v>0</v>
      </c>
      <c r="G14" s="102">
        <f t="shared" si="1"/>
        <v>0</v>
      </c>
      <c r="H14" s="102">
        <f t="shared" si="1"/>
        <v>17</v>
      </c>
      <c r="I14" s="102">
        <f t="shared" si="1"/>
        <v>17</v>
      </c>
      <c r="J14" s="103">
        <f t="shared" si="1"/>
        <v>1595307</v>
      </c>
      <c r="N14" s="44" t="s">
        <v>7</v>
      </c>
    </row>
    <row r="15" spans="1:22" ht="15" x14ac:dyDescent="0.25">
      <c r="A15" s="77" t="s">
        <v>72</v>
      </c>
      <c r="B15" s="104"/>
      <c r="C15" s="104"/>
      <c r="D15" s="105">
        <v>0</v>
      </c>
      <c r="E15" s="104"/>
      <c r="F15" s="104"/>
      <c r="G15" s="105">
        <v>-122000</v>
      </c>
      <c r="H15" s="104"/>
      <c r="I15" s="104"/>
      <c r="J15" s="106">
        <f>+D15+G15</f>
        <v>-122000</v>
      </c>
      <c r="N15" s="44" t="s">
        <v>7</v>
      </c>
    </row>
    <row r="16" spans="1:22" ht="13.9" x14ac:dyDescent="0.25">
      <c r="A16" s="91" t="s">
        <v>86</v>
      </c>
      <c r="B16" s="23"/>
      <c r="C16" s="23"/>
      <c r="D16" s="107">
        <f>SUM(D14:D15)</f>
        <v>31791</v>
      </c>
      <c r="E16" s="23"/>
      <c r="F16" s="23"/>
      <c r="G16" s="107">
        <f>SUM(G14:G15)</f>
        <v>-122000</v>
      </c>
      <c r="H16" s="23"/>
      <c r="I16" s="23"/>
      <c r="J16" s="108">
        <f>M9+D16+G16</f>
        <v>1473307</v>
      </c>
      <c r="N16" s="44" t="s">
        <v>7</v>
      </c>
    </row>
    <row r="17" spans="1:14" ht="14.45" thickBot="1" x14ac:dyDescent="0.3">
      <c r="A17" s="16" t="s">
        <v>74</v>
      </c>
      <c r="B17" s="109"/>
      <c r="C17" s="109">
        <f>+C14</f>
        <v>0</v>
      </c>
      <c r="D17" s="109"/>
      <c r="E17" s="109"/>
      <c r="F17" s="109">
        <f>+F14</f>
        <v>0</v>
      </c>
      <c r="G17" s="109"/>
      <c r="H17" s="109"/>
      <c r="I17" s="109">
        <f>L9+C17+F17</f>
        <v>17</v>
      </c>
      <c r="J17" s="110"/>
      <c r="N17" s="44" t="s">
        <v>7</v>
      </c>
    </row>
    <row r="18" spans="1:14" x14ac:dyDescent="0.2">
      <c r="N18" s="4" t="s">
        <v>8</v>
      </c>
    </row>
    <row r="19" spans="1:14" x14ac:dyDescent="0.2">
      <c r="A19" s="30"/>
    </row>
    <row r="20" spans="1:14" x14ac:dyDescent="0.2">
      <c r="A20" s="133"/>
    </row>
  </sheetData>
  <mergeCells count="15">
    <mergeCell ref="A5:M5"/>
    <mergeCell ref="A6:M6"/>
    <mergeCell ref="A11:A12"/>
    <mergeCell ref="A1:M1"/>
    <mergeCell ref="A3:M3"/>
    <mergeCell ref="A4:M4"/>
    <mergeCell ref="A7:A8"/>
    <mergeCell ref="B7:D7"/>
    <mergeCell ref="E7:G7"/>
    <mergeCell ref="H7:J7"/>
    <mergeCell ref="K7:M7"/>
    <mergeCell ref="B11:D11"/>
    <mergeCell ref="E11:G11"/>
    <mergeCell ref="H11:J11"/>
    <mergeCell ref="A2:M2"/>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
  <sheetViews>
    <sheetView view="pageBreakPreview" zoomScale="80" zoomScaleNormal="100" zoomScaleSheetLayoutView="80" workbookViewId="0">
      <selection activeCell="J49" sqref="J49"/>
    </sheetView>
  </sheetViews>
  <sheetFormatPr defaultColWidth="9.140625" defaultRowHeight="14.25" x14ac:dyDescent="0.2"/>
  <cols>
    <col min="1" max="1" width="37.140625" style="9" customWidth="1"/>
    <col min="2" max="2" width="18.85546875" style="9" customWidth="1"/>
    <col min="3" max="5" width="8.7109375" style="9" customWidth="1"/>
    <col min="6" max="6" width="12.7109375" style="9" customWidth="1"/>
    <col min="7" max="9" width="8.7109375" style="9" customWidth="1"/>
    <col min="10" max="10" width="12.7109375" style="9" customWidth="1"/>
    <col min="11" max="11" width="14" style="4" bestFit="1" customWidth="1"/>
    <col min="12" max="12" width="4.5703125" style="9" customWidth="1"/>
    <col min="13" max="13" width="122.85546875" style="9" customWidth="1"/>
    <col min="14" max="15" width="8.28515625" style="9" customWidth="1"/>
    <col min="16" max="16" width="12.7109375" style="9" customWidth="1"/>
    <col min="17" max="18" width="8.28515625" style="9" customWidth="1"/>
    <col min="19" max="19" width="12.7109375" style="9" customWidth="1"/>
    <col min="20" max="16384" width="9.140625" style="9"/>
  </cols>
  <sheetData>
    <row r="1" spans="1:19" ht="18" x14ac:dyDescent="0.25">
      <c r="A1" s="230" t="s">
        <v>104</v>
      </c>
      <c r="B1" s="230"/>
      <c r="C1" s="230"/>
      <c r="D1" s="230"/>
      <c r="E1" s="230"/>
      <c r="F1" s="230"/>
      <c r="G1" s="230"/>
      <c r="H1" s="230"/>
      <c r="I1" s="230"/>
      <c r="J1" s="230"/>
      <c r="K1" s="44" t="s">
        <v>7</v>
      </c>
      <c r="L1" s="218"/>
      <c r="M1" s="219"/>
      <c r="N1" s="6"/>
      <c r="O1" s="6"/>
      <c r="P1" s="6"/>
      <c r="Q1" s="6"/>
      <c r="R1" s="6"/>
      <c r="S1" s="6"/>
    </row>
    <row r="2" spans="1:19" ht="15" x14ac:dyDescent="0.2">
      <c r="A2" s="231" t="s">
        <v>143</v>
      </c>
      <c r="B2" s="231"/>
      <c r="C2" s="231"/>
      <c r="D2" s="231"/>
      <c r="E2" s="231"/>
      <c r="F2" s="231"/>
      <c r="G2" s="231"/>
      <c r="H2" s="231"/>
      <c r="I2" s="231"/>
      <c r="J2" s="231"/>
      <c r="K2" s="44" t="s">
        <v>7</v>
      </c>
      <c r="L2" s="220"/>
      <c r="M2" s="221"/>
      <c r="N2" s="7"/>
      <c r="O2" s="7"/>
      <c r="P2" s="7"/>
      <c r="Q2" s="7"/>
      <c r="R2" s="7"/>
      <c r="S2" s="7"/>
    </row>
    <row r="3" spans="1:19" ht="15" x14ac:dyDescent="0.2">
      <c r="A3" s="231" t="s">
        <v>131</v>
      </c>
      <c r="B3" s="231"/>
      <c r="C3" s="231"/>
      <c r="D3" s="231"/>
      <c r="E3" s="231"/>
      <c r="F3" s="231"/>
      <c r="G3" s="231"/>
      <c r="H3" s="231"/>
      <c r="I3" s="231"/>
      <c r="J3" s="231"/>
      <c r="K3" s="44" t="s">
        <v>7</v>
      </c>
      <c r="L3" s="220"/>
      <c r="M3" s="221"/>
      <c r="N3" s="7"/>
      <c r="O3" s="7"/>
      <c r="P3" s="7"/>
      <c r="Q3" s="7"/>
      <c r="R3" s="7"/>
      <c r="S3" s="7"/>
    </row>
    <row r="4" spans="1:19" x14ac:dyDescent="0.2">
      <c r="A4" s="236" t="s">
        <v>1</v>
      </c>
      <c r="B4" s="236"/>
      <c r="C4" s="236"/>
      <c r="D4" s="236"/>
      <c r="E4" s="236"/>
      <c r="F4" s="236"/>
      <c r="G4" s="236"/>
      <c r="H4" s="236"/>
      <c r="I4" s="236"/>
      <c r="J4" s="236"/>
      <c r="K4" s="44" t="s">
        <v>7</v>
      </c>
      <c r="L4" s="26"/>
      <c r="M4" s="222"/>
      <c r="N4" s="8"/>
      <c r="O4" s="8"/>
      <c r="P4" s="8"/>
      <c r="Q4" s="8"/>
      <c r="R4" s="8"/>
      <c r="S4" s="8"/>
    </row>
    <row r="5" spans="1:19" x14ac:dyDescent="0.2">
      <c r="A5" s="236"/>
      <c r="B5" s="236"/>
      <c r="C5" s="236"/>
      <c r="D5" s="236"/>
      <c r="E5" s="236"/>
      <c r="F5" s="236"/>
      <c r="G5" s="236"/>
      <c r="H5" s="236"/>
      <c r="I5" s="236"/>
      <c r="J5" s="236"/>
      <c r="K5" s="44" t="s">
        <v>7</v>
      </c>
      <c r="L5" s="26"/>
      <c r="M5" s="26"/>
      <c r="N5" s="8"/>
      <c r="O5" s="8"/>
      <c r="P5" s="8"/>
      <c r="Q5" s="8"/>
      <c r="R5" s="8"/>
      <c r="S5" s="8"/>
    </row>
    <row r="6" spans="1:19" s="19" customFormat="1" ht="15" thickBot="1" x14ac:dyDescent="0.25">
      <c r="K6" s="44" t="s">
        <v>7</v>
      </c>
    </row>
    <row r="7" spans="1:19" s="19" customFormat="1" ht="33.75" customHeight="1" x14ac:dyDescent="0.2">
      <c r="A7" s="237" t="s">
        <v>12</v>
      </c>
      <c r="B7" s="241" t="s">
        <v>120</v>
      </c>
      <c r="C7" s="239" t="s">
        <v>131</v>
      </c>
      <c r="D7" s="239"/>
      <c r="E7" s="239"/>
      <c r="F7" s="239"/>
      <c r="G7" s="239" t="s">
        <v>13</v>
      </c>
      <c r="H7" s="239"/>
      <c r="I7" s="239"/>
      <c r="J7" s="239"/>
      <c r="K7" s="44" t="s">
        <v>7</v>
      </c>
    </row>
    <row r="8" spans="1:19" s="19" customFormat="1" ht="28.5" x14ac:dyDescent="0.2">
      <c r="A8" s="238"/>
      <c r="B8" s="242"/>
      <c r="C8" s="17" t="s">
        <v>2</v>
      </c>
      <c r="D8" s="17" t="s">
        <v>14</v>
      </c>
      <c r="E8" s="17" t="s">
        <v>85</v>
      </c>
      <c r="F8" s="17" t="s">
        <v>3</v>
      </c>
      <c r="G8" s="17" t="s">
        <v>2</v>
      </c>
      <c r="H8" s="17" t="s">
        <v>14</v>
      </c>
      <c r="I8" s="17" t="s">
        <v>85</v>
      </c>
      <c r="J8" s="17" t="s">
        <v>3</v>
      </c>
      <c r="K8" s="44" t="s">
        <v>7</v>
      </c>
      <c r="M8" s="118"/>
    </row>
    <row r="9" spans="1:19" s="19" customFormat="1" ht="15.75" thickBot="1" x14ac:dyDescent="0.3">
      <c r="A9" s="177" t="s">
        <v>130</v>
      </c>
      <c r="B9" s="185" t="s">
        <v>132</v>
      </c>
      <c r="C9" s="186">
        <v>0</v>
      </c>
      <c r="D9" s="186">
        <v>0</v>
      </c>
      <c r="E9" s="186">
        <v>0</v>
      </c>
      <c r="F9" s="186">
        <v>31791</v>
      </c>
      <c r="G9" s="186">
        <f>C9</f>
        <v>0</v>
      </c>
      <c r="H9" s="186">
        <f>D9</f>
        <v>0</v>
      </c>
      <c r="I9" s="186">
        <f>E9</f>
        <v>0</v>
      </c>
      <c r="J9" s="186">
        <f>F9</f>
        <v>31791</v>
      </c>
      <c r="K9" s="44" t="s">
        <v>7</v>
      </c>
      <c r="M9" s="5"/>
    </row>
    <row r="10" spans="1:19" s="19" customFormat="1" x14ac:dyDescent="0.2">
      <c r="A10" s="57"/>
      <c r="B10" s="57"/>
      <c r="C10" s="57"/>
      <c r="D10" s="57"/>
      <c r="E10" s="57"/>
      <c r="F10" s="57"/>
      <c r="G10" s="57"/>
      <c r="H10" s="57"/>
      <c r="I10" s="57"/>
      <c r="J10" s="57"/>
      <c r="K10" s="44" t="s">
        <v>7</v>
      </c>
    </row>
    <row r="11" spans="1:19" s="19" customFormat="1" ht="15" x14ac:dyDescent="0.25">
      <c r="A11" s="184"/>
      <c r="B11" s="184"/>
      <c r="C11" s="183"/>
      <c r="D11" s="183"/>
      <c r="E11" s="183"/>
      <c r="F11" s="183"/>
      <c r="G11" s="183"/>
      <c r="H11" s="183"/>
      <c r="I11" s="183"/>
      <c r="J11" s="183"/>
      <c r="K11" s="4" t="s">
        <v>8</v>
      </c>
      <c r="M11" s="5"/>
    </row>
    <row r="13" spans="1:19" x14ac:dyDescent="0.2">
      <c r="B13" s="20"/>
    </row>
  </sheetData>
  <mergeCells count="9">
    <mergeCell ref="A1:J1"/>
    <mergeCell ref="A3:J3"/>
    <mergeCell ref="A4:J4"/>
    <mergeCell ref="A5:J5"/>
    <mergeCell ref="G7:J7"/>
    <mergeCell ref="A7:A8"/>
    <mergeCell ref="B7:B8"/>
    <mergeCell ref="C7:F7"/>
    <mergeCell ref="A2:J2"/>
  </mergeCells>
  <printOptions horizontalCentered="1"/>
  <pageMargins left="0.7" right="0.7" top="0.75" bottom="0.75" header="0.3" footer="0.3"/>
  <pageSetup scale="91"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view="pageBreakPreview" zoomScale="80" zoomScaleNormal="100" zoomScaleSheetLayoutView="80" workbookViewId="0">
      <selection activeCell="D18" sqref="D18"/>
    </sheetView>
  </sheetViews>
  <sheetFormatPr defaultColWidth="9.140625" defaultRowHeight="14.25" x14ac:dyDescent="0.2"/>
  <cols>
    <col min="1" max="1" width="7.42578125" style="9" bestFit="1" customWidth="1"/>
    <col min="2" max="2" width="58.140625" style="9" customWidth="1"/>
    <col min="3" max="3" width="8.7109375" style="9" customWidth="1"/>
    <col min="4" max="4" width="12.7109375" style="9" customWidth="1"/>
    <col min="5" max="5" width="8.7109375" style="9" customWidth="1"/>
    <col min="6" max="6" width="12.7109375" style="9" customWidth="1"/>
    <col min="7" max="7" width="8.7109375" style="9" customWidth="1"/>
    <col min="8" max="8" width="12.7109375" style="9" customWidth="1"/>
    <col min="9" max="9" width="8.7109375" style="9" customWidth="1"/>
    <col min="10" max="10" width="12.7109375" style="9" customWidth="1"/>
    <col min="11" max="11" width="8.7109375" style="9" customWidth="1"/>
    <col min="12" max="12" width="12.7109375" style="9" customWidth="1"/>
    <col min="13" max="13" width="8.7109375" style="9" customWidth="1"/>
    <col min="14" max="14" width="12.7109375" style="9" customWidth="1"/>
    <col min="15" max="15" width="14" style="4" bestFit="1" customWidth="1"/>
    <col min="16" max="16" width="4.5703125" style="9" customWidth="1"/>
    <col min="17" max="17" width="122.85546875" style="9" customWidth="1"/>
    <col min="18" max="19" width="8.28515625" style="9" customWidth="1"/>
    <col min="20" max="20" width="12.7109375" style="9" customWidth="1"/>
    <col min="21" max="22" width="8.28515625" style="9" customWidth="1"/>
    <col min="23" max="23" width="12.7109375" style="9" customWidth="1"/>
    <col min="24" max="16384" width="9.140625" style="9"/>
  </cols>
  <sheetData>
    <row r="1" spans="1:23" ht="18" x14ac:dyDescent="0.25">
      <c r="A1" s="230" t="s">
        <v>15</v>
      </c>
      <c r="B1" s="230"/>
      <c r="C1" s="230"/>
      <c r="D1" s="230"/>
      <c r="E1" s="230"/>
      <c r="F1" s="230"/>
      <c r="G1" s="230"/>
      <c r="H1" s="230"/>
      <c r="I1" s="230"/>
      <c r="J1" s="230"/>
      <c r="K1" s="230"/>
      <c r="L1" s="230"/>
      <c r="M1" s="230"/>
      <c r="N1" s="230"/>
      <c r="O1" s="44" t="s">
        <v>7</v>
      </c>
      <c r="P1" s="6"/>
      <c r="Q1" s="216"/>
      <c r="R1" s="6"/>
      <c r="S1" s="6"/>
      <c r="T1" s="6"/>
      <c r="U1" s="6"/>
      <c r="V1" s="6"/>
      <c r="W1" s="6"/>
    </row>
    <row r="2" spans="1:23" ht="15" x14ac:dyDescent="0.2">
      <c r="A2" s="231" t="s">
        <v>143</v>
      </c>
      <c r="B2" s="231"/>
      <c r="C2" s="231"/>
      <c r="D2" s="231"/>
      <c r="E2" s="231"/>
      <c r="F2" s="231"/>
      <c r="G2" s="231"/>
      <c r="H2" s="231"/>
      <c r="I2" s="231"/>
      <c r="J2" s="231"/>
      <c r="K2" s="231"/>
      <c r="L2" s="231"/>
      <c r="M2" s="231"/>
      <c r="N2" s="231"/>
      <c r="O2" s="44" t="s">
        <v>7</v>
      </c>
      <c r="P2" s="7"/>
      <c r="Q2" s="214"/>
      <c r="R2" s="7"/>
      <c r="S2" s="7"/>
      <c r="T2" s="7"/>
      <c r="U2" s="7"/>
      <c r="V2" s="7"/>
      <c r="W2" s="7"/>
    </row>
    <row r="3" spans="1:23" ht="15" x14ac:dyDescent="0.2">
      <c r="A3" s="231" t="s">
        <v>131</v>
      </c>
      <c r="B3" s="231"/>
      <c r="C3" s="231"/>
      <c r="D3" s="231"/>
      <c r="E3" s="231"/>
      <c r="F3" s="231"/>
      <c r="G3" s="231"/>
      <c r="H3" s="231"/>
      <c r="I3" s="231"/>
      <c r="J3" s="231"/>
      <c r="K3" s="231"/>
      <c r="L3" s="231"/>
      <c r="M3" s="231"/>
      <c r="N3" s="231"/>
      <c r="O3" s="44" t="s">
        <v>7</v>
      </c>
      <c r="P3" s="7"/>
      <c r="Q3" s="214"/>
      <c r="R3" s="7"/>
      <c r="S3" s="7"/>
      <c r="T3" s="7"/>
      <c r="U3" s="7"/>
      <c r="V3" s="7"/>
      <c r="W3" s="7"/>
    </row>
    <row r="4" spans="1:23" x14ac:dyDescent="0.2">
      <c r="A4" s="236" t="s">
        <v>1</v>
      </c>
      <c r="B4" s="236"/>
      <c r="C4" s="236"/>
      <c r="D4" s="236"/>
      <c r="E4" s="236"/>
      <c r="F4" s="236"/>
      <c r="G4" s="236"/>
      <c r="H4" s="236"/>
      <c r="I4" s="236"/>
      <c r="J4" s="236"/>
      <c r="K4" s="236"/>
      <c r="L4" s="236"/>
      <c r="M4" s="236"/>
      <c r="N4" s="236"/>
      <c r="O4" s="44" t="s">
        <v>7</v>
      </c>
      <c r="P4" s="8"/>
      <c r="Q4" s="214"/>
      <c r="R4" s="8"/>
      <c r="S4" s="8"/>
      <c r="T4" s="8"/>
      <c r="U4" s="8"/>
      <c r="V4" s="8"/>
      <c r="W4" s="8"/>
    </row>
    <row r="5" spans="1:23" ht="15" x14ac:dyDescent="0.25">
      <c r="A5" s="248"/>
      <c r="B5" s="248"/>
      <c r="C5" s="248"/>
      <c r="D5" s="248"/>
      <c r="E5" s="248"/>
      <c r="F5" s="248"/>
      <c r="G5" s="248"/>
      <c r="H5" s="248"/>
      <c r="I5" s="248"/>
      <c r="J5" s="248"/>
      <c r="K5" s="248"/>
      <c r="L5" s="248"/>
      <c r="M5" s="248"/>
      <c r="N5" s="248"/>
      <c r="O5" s="44" t="s">
        <v>7</v>
      </c>
      <c r="P5" s="8"/>
      <c r="Q5" s="217"/>
      <c r="R5" s="8"/>
      <c r="S5" s="8"/>
      <c r="T5" s="8"/>
      <c r="U5" s="8"/>
      <c r="V5" s="8"/>
      <c r="W5" s="8"/>
    </row>
    <row r="6" spans="1:23" ht="15" thickBot="1" x14ac:dyDescent="0.25">
      <c r="A6" s="249"/>
      <c r="B6" s="249"/>
      <c r="C6" s="249"/>
      <c r="D6" s="249"/>
      <c r="E6" s="249"/>
      <c r="F6" s="249"/>
      <c r="G6" s="249"/>
      <c r="H6" s="249"/>
      <c r="I6" s="249"/>
      <c r="J6" s="249"/>
      <c r="K6" s="249"/>
      <c r="L6" s="249"/>
      <c r="M6" s="249"/>
      <c r="N6" s="249"/>
      <c r="O6" s="44" t="s">
        <v>7</v>
      </c>
      <c r="P6" s="8"/>
      <c r="Q6" s="26"/>
      <c r="R6" s="8"/>
      <c r="S6" s="8"/>
      <c r="T6" s="8"/>
      <c r="U6" s="8"/>
      <c r="V6" s="8"/>
      <c r="W6" s="8"/>
    </row>
    <row r="7" spans="1:23" s="19" customFormat="1" ht="46.5" customHeight="1" x14ac:dyDescent="0.2">
      <c r="A7" s="244" t="s">
        <v>16</v>
      </c>
      <c r="B7" s="245"/>
      <c r="C7" s="239" t="s">
        <v>99</v>
      </c>
      <c r="D7" s="239"/>
      <c r="E7" s="239" t="s">
        <v>122</v>
      </c>
      <c r="F7" s="239"/>
      <c r="G7" s="239" t="s">
        <v>96</v>
      </c>
      <c r="H7" s="239"/>
      <c r="I7" s="239" t="s">
        <v>101</v>
      </c>
      <c r="J7" s="239"/>
      <c r="K7" s="239" t="s">
        <v>102</v>
      </c>
      <c r="L7" s="239"/>
      <c r="M7" s="239" t="s">
        <v>97</v>
      </c>
      <c r="N7" s="240"/>
      <c r="O7" s="44" t="s">
        <v>7</v>
      </c>
      <c r="Q7" s="90"/>
    </row>
    <row r="8" spans="1:23" s="19" customFormat="1" ht="42.75" x14ac:dyDescent="0.2">
      <c r="A8" s="246"/>
      <c r="B8" s="247"/>
      <c r="C8" s="17" t="s">
        <v>18</v>
      </c>
      <c r="D8" s="83" t="s">
        <v>17</v>
      </c>
      <c r="E8" s="17" t="s">
        <v>18</v>
      </c>
      <c r="F8" s="83" t="s">
        <v>17</v>
      </c>
      <c r="G8" s="17" t="s">
        <v>18</v>
      </c>
      <c r="H8" s="17" t="s">
        <v>17</v>
      </c>
      <c r="I8" s="17" t="s">
        <v>18</v>
      </c>
      <c r="J8" s="17" t="s">
        <v>17</v>
      </c>
      <c r="K8" s="17" t="s">
        <v>18</v>
      </c>
      <c r="L8" s="17" t="s">
        <v>17</v>
      </c>
      <c r="M8" s="17" t="s">
        <v>18</v>
      </c>
      <c r="N8" s="21" t="s">
        <v>17</v>
      </c>
      <c r="O8" s="44" t="s">
        <v>7</v>
      </c>
    </row>
    <row r="9" spans="1:23" ht="45" x14ac:dyDescent="0.2">
      <c r="A9" s="25" t="s">
        <v>19</v>
      </c>
      <c r="B9" s="27" t="s">
        <v>20</v>
      </c>
      <c r="C9" s="14"/>
      <c r="D9" s="14"/>
      <c r="E9" s="14"/>
      <c r="F9" s="14"/>
      <c r="G9" s="14"/>
      <c r="H9" s="14"/>
      <c r="I9" s="14"/>
      <c r="J9" s="14"/>
      <c r="K9" s="14"/>
      <c r="L9" s="14"/>
      <c r="M9" s="14"/>
      <c r="N9" s="15"/>
      <c r="O9" s="44" t="s">
        <v>7</v>
      </c>
      <c r="Q9" s="19"/>
    </row>
    <row r="10" spans="1:23" ht="34.9" customHeight="1" thickBot="1" x14ac:dyDescent="0.25">
      <c r="A10" s="171">
        <v>3.3</v>
      </c>
      <c r="B10" s="172" t="s">
        <v>113</v>
      </c>
      <c r="C10" s="116">
        <v>14</v>
      </c>
      <c r="D10" s="116">
        <v>1533716</v>
      </c>
      <c r="E10" s="116">
        <v>17</v>
      </c>
      <c r="F10" s="116">
        <v>1533000</v>
      </c>
      <c r="G10" s="116">
        <v>17</v>
      </c>
      <c r="H10" s="116">
        <v>1563516</v>
      </c>
      <c r="I10" s="116">
        <v>0</v>
      </c>
      <c r="J10" s="116">
        <v>31791</v>
      </c>
      <c r="K10" s="116">
        <v>0</v>
      </c>
      <c r="L10" s="116">
        <v>0</v>
      </c>
      <c r="M10" s="173">
        <f t="shared" ref="M10" si="0">G10+I10+K10</f>
        <v>17</v>
      </c>
      <c r="N10" s="174">
        <f t="shared" ref="N10" si="1">H10+J10+L10</f>
        <v>1595307</v>
      </c>
      <c r="O10" s="44" t="s">
        <v>7</v>
      </c>
      <c r="Q10" s="19"/>
    </row>
    <row r="11" spans="1:23" x14ac:dyDescent="0.2">
      <c r="O11" s="44" t="s">
        <v>7</v>
      </c>
    </row>
    <row r="12" spans="1:23" ht="15" x14ac:dyDescent="0.2">
      <c r="A12" s="243" t="s">
        <v>76</v>
      </c>
      <c r="B12" s="243"/>
      <c r="C12" s="243"/>
      <c r="D12" s="243"/>
      <c r="E12" s="243"/>
      <c r="F12" s="243"/>
      <c r="G12" s="243"/>
      <c r="H12" s="243"/>
      <c r="I12" s="243"/>
      <c r="J12" s="243"/>
      <c r="K12" s="243"/>
      <c r="L12" s="243"/>
      <c r="M12" s="243"/>
      <c r="N12" s="243"/>
      <c r="O12" s="44" t="s">
        <v>8</v>
      </c>
    </row>
    <row r="14" spans="1:23" x14ac:dyDescent="0.2">
      <c r="A14" s="134"/>
    </row>
  </sheetData>
  <mergeCells count="14">
    <mergeCell ref="A12:N12"/>
    <mergeCell ref="M7:N7"/>
    <mergeCell ref="A7:B8"/>
    <mergeCell ref="A1:N1"/>
    <mergeCell ref="A3:N3"/>
    <mergeCell ref="A4:N4"/>
    <mergeCell ref="A5:N5"/>
    <mergeCell ref="A6:N6"/>
    <mergeCell ref="C7:D7"/>
    <mergeCell ref="E7:F7"/>
    <mergeCell ref="G7:H7"/>
    <mergeCell ref="I7:J7"/>
    <mergeCell ref="K7:L7"/>
    <mergeCell ref="A2:N2"/>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J12" sqref="J12"/>
    </sheetView>
  </sheetViews>
  <sheetFormatPr defaultColWidth="9.140625" defaultRowHeight="14.25" x14ac:dyDescent="0.2"/>
  <cols>
    <col min="1" max="1" width="3.7109375" style="118" customWidth="1"/>
    <col min="2" max="2" width="71.140625" style="118" customWidth="1"/>
    <col min="3" max="4" width="14.7109375" style="118" customWidth="1"/>
    <col min="5" max="6" width="8.7109375" style="118" customWidth="1"/>
    <col min="7" max="7" width="12.7109375" style="118" customWidth="1"/>
    <col min="8" max="8" width="14" style="33" bestFit="1" customWidth="1"/>
    <col min="9" max="9" width="4.5703125" style="118" customWidth="1"/>
    <col min="10" max="10" width="122.85546875" style="136" customWidth="1"/>
    <col min="11" max="12" width="8.28515625" style="118" customWidth="1"/>
    <col min="13" max="13" width="12.7109375" style="118" customWidth="1"/>
    <col min="14" max="15" width="8.28515625" style="118" customWidth="1"/>
    <col min="16" max="16" width="12.7109375" style="118" customWidth="1"/>
    <col min="17" max="16384" width="9.140625" style="118"/>
  </cols>
  <sheetData>
    <row r="1" spans="1:16" ht="18" x14ac:dyDescent="0.25">
      <c r="A1" s="250" t="s">
        <v>77</v>
      </c>
      <c r="B1" s="250"/>
      <c r="C1" s="250"/>
      <c r="D1" s="250"/>
      <c r="E1" s="250"/>
      <c r="F1" s="250"/>
      <c r="G1" s="250"/>
      <c r="H1" s="29" t="s">
        <v>7</v>
      </c>
      <c r="I1" s="218"/>
      <c r="J1" s="216"/>
      <c r="K1" s="6"/>
      <c r="L1" s="6"/>
      <c r="M1" s="6"/>
      <c r="N1" s="6"/>
      <c r="O1" s="6"/>
      <c r="P1" s="6"/>
    </row>
    <row r="2" spans="1:16" ht="15" x14ac:dyDescent="0.2">
      <c r="A2" s="251" t="s">
        <v>143</v>
      </c>
      <c r="B2" s="251"/>
      <c r="C2" s="251"/>
      <c r="D2" s="251"/>
      <c r="E2" s="251"/>
      <c r="F2" s="251"/>
      <c r="G2" s="251"/>
      <c r="H2" s="29" t="s">
        <v>7</v>
      </c>
      <c r="I2" s="220"/>
      <c r="J2" s="214"/>
      <c r="K2" s="7"/>
      <c r="L2" s="7"/>
      <c r="M2" s="7"/>
      <c r="N2" s="7"/>
      <c r="O2" s="7"/>
      <c r="P2" s="7"/>
    </row>
    <row r="3" spans="1:16" ht="15" x14ac:dyDescent="0.2">
      <c r="A3" s="251" t="s">
        <v>131</v>
      </c>
      <c r="B3" s="251"/>
      <c r="C3" s="251"/>
      <c r="D3" s="251"/>
      <c r="E3" s="251"/>
      <c r="F3" s="251"/>
      <c r="G3" s="251"/>
      <c r="H3" s="29" t="s">
        <v>7</v>
      </c>
      <c r="I3" s="220"/>
      <c r="J3" s="214"/>
      <c r="K3" s="7"/>
      <c r="L3" s="7"/>
      <c r="M3" s="7"/>
      <c r="N3" s="7"/>
      <c r="O3" s="7"/>
      <c r="P3" s="7"/>
    </row>
    <row r="4" spans="1:16" x14ac:dyDescent="0.2">
      <c r="A4" s="252" t="s">
        <v>1</v>
      </c>
      <c r="B4" s="252"/>
      <c r="C4" s="252"/>
      <c r="D4" s="252"/>
      <c r="E4" s="252"/>
      <c r="F4" s="252"/>
      <c r="G4" s="252"/>
      <c r="H4" s="29" t="s">
        <v>7</v>
      </c>
      <c r="I4" s="190"/>
      <c r="J4" s="214"/>
      <c r="K4" s="137"/>
      <c r="L4" s="137"/>
      <c r="M4" s="137"/>
      <c r="N4" s="137"/>
      <c r="O4" s="137"/>
      <c r="P4" s="137"/>
    </row>
    <row r="5" spans="1:16" ht="15" thickBot="1" x14ac:dyDescent="0.25">
      <c r="A5" s="254"/>
      <c r="B5" s="254"/>
      <c r="C5" s="254"/>
      <c r="D5" s="254"/>
      <c r="E5" s="255"/>
      <c r="F5" s="255"/>
      <c r="G5" s="255"/>
      <c r="H5" s="29" t="s">
        <v>7</v>
      </c>
      <c r="I5" s="190"/>
      <c r="J5" s="214"/>
      <c r="K5" s="137"/>
      <c r="L5" s="137"/>
      <c r="M5" s="137"/>
      <c r="N5" s="137"/>
      <c r="O5" s="137"/>
      <c r="P5" s="137"/>
    </row>
    <row r="6" spans="1:16" s="30" customFormat="1" ht="29.25" customHeight="1" thickBot="1" x14ac:dyDescent="0.25">
      <c r="A6" s="28"/>
      <c r="B6" s="28"/>
      <c r="C6" s="28"/>
      <c r="D6" s="28"/>
      <c r="E6" s="304" t="s">
        <v>2</v>
      </c>
      <c r="F6" s="305" t="s">
        <v>69</v>
      </c>
      <c r="G6" s="306" t="s">
        <v>3</v>
      </c>
      <c r="H6" s="29" t="s">
        <v>7</v>
      </c>
      <c r="J6" s="42"/>
    </row>
    <row r="7" spans="1:16" s="30" customFormat="1" ht="12.75" x14ac:dyDescent="0.2">
      <c r="A7" s="35"/>
      <c r="B7" s="253" t="s">
        <v>4</v>
      </c>
      <c r="C7" s="253"/>
      <c r="D7" s="253"/>
      <c r="E7" s="120"/>
      <c r="F7" s="120"/>
      <c r="G7" s="121"/>
      <c r="H7" s="29" t="s">
        <v>7</v>
      </c>
      <c r="J7" s="136"/>
    </row>
    <row r="8" spans="1:16" s="30" customFormat="1" ht="12.75" x14ac:dyDescent="0.2">
      <c r="A8" s="119">
        <v>1</v>
      </c>
      <c r="B8" s="261" t="s">
        <v>137</v>
      </c>
      <c r="C8" s="262"/>
      <c r="D8" s="263"/>
      <c r="E8" s="120"/>
      <c r="F8" s="120"/>
      <c r="G8" s="121"/>
      <c r="H8" s="29" t="s">
        <v>7</v>
      </c>
      <c r="J8" s="136"/>
    </row>
    <row r="9" spans="1:16" s="30" customFormat="1" ht="27.6" customHeight="1" x14ac:dyDescent="0.2">
      <c r="A9" s="119"/>
      <c r="B9" s="264"/>
      <c r="C9" s="264"/>
      <c r="D9" s="265"/>
      <c r="E9" s="120"/>
      <c r="F9" s="120"/>
      <c r="G9" s="121">
        <v>26</v>
      </c>
      <c r="H9" s="29" t="s">
        <v>7</v>
      </c>
      <c r="J9" s="136"/>
    </row>
    <row r="10" spans="1:16" s="30" customFormat="1" ht="12.75" x14ac:dyDescent="0.2">
      <c r="A10" s="119">
        <v>2</v>
      </c>
      <c r="B10" s="261" t="s">
        <v>138</v>
      </c>
      <c r="C10" s="266"/>
      <c r="D10" s="267"/>
      <c r="E10" s="120"/>
      <c r="F10" s="120"/>
      <c r="G10" s="121"/>
      <c r="H10" s="29" t="s">
        <v>7</v>
      </c>
      <c r="J10" s="136"/>
    </row>
    <row r="11" spans="1:16" s="30" customFormat="1" ht="37.15" customHeight="1" x14ac:dyDescent="0.2">
      <c r="A11" s="119"/>
      <c r="B11" s="268"/>
      <c r="C11" s="268"/>
      <c r="D11" s="269"/>
      <c r="E11" s="120"/>
      <c r="F11" s="120"/>
      <c r="G11" s="121">
        <v>12</v>
      </c>
      <c r="H11" s="29" t="s">
        <v>7</v>
      </c>
      <c r="J11" s="136"/>
    </row>
    <row r="12" spans="1:16" s="30" customFormat="1" ht="52.5" customHeight="1" x14ac:dyDescent="0.25">
      <c r="A12" s="119">
        <v>3</v>
      </c>
      <c r="B12" s="270" t="s">
        <v>139</v>
      </c>
      <c r="C12" s="270"/>
      <c r="D12" s="271"/>
      <c r="E12" s="120"/>
      <c r="F12" s="120"/>
      <c r="G12" s="121">
        <v>47</v>
      </c>
      <c r="H12" s="29" t="s">
        <v>7</v>
      </c>
      <c r="J12" s="136"/>
    </row>
    <row r="13" spans="1:16" s="30" customFormat="1" ht="38.25" customHeight="1" x14ac:dyDescent="0.25">
      <c r="A13" s="31">
        <v>4</v>
      </c>
      <c r="B13" s="258" t="s">
        <v>140</v>
      </c>
      <c r="C13" s="259"/>
      <c r="D13" s="260"/>
      <c r="E13" s="36"/>
      <c r="F13" s="36"/>
      <c r="G13" s="38">
        <v>12</v>
      </c>
      <c r="H13" s="29" t="s">
        <v>7</v>
      </c>
      <c r="J13" s="136"/>
    </row>
    <row r="14" spans="1:16" s="30" customFormat="1" ht="50.45" customHeight="1" x14ac:dyDescent="0.25">
      <c r="A14" s="31">
        <v>5</v>
      </c>
      <c r="B14" s="258" t="s">
        <v>141</v>
      </c>
      <c r="C14" s="259"/>
      <c r="D14" s="260"/>
      <c r="E14" s="36" t="s">
        <v>22</v>
      </c>
      <c r="F14" s="36"/>
      <c r="G14" s="38">
        <v>4</v>
      </c>
      <c r="H14" s="29" t="s">
        <v>7</v>
      </c>
      <c r="J14" s="136"/>
    </row>
    <row r="15" spans="1:16" s="30" customFormat="1" ht="12.75" x14ac:dyDescent="0.2">
      <c r="A15" s="32"/>
      <c r="B15" s="272" t="s">
        <v>23</v>
      </c>
      <c r="C15" s="272"/>
      <c r="D15" s="272"/>
      <c r="E15" s="34">
        <f>SUM(E9:E14)</f>
        <v>0</v>
      </c>
      <c r="F15" s="34">
        <f>SUM(F9:F14)</f>
        <v>0</v>
      </c>
      <c r="G15" s="39">
        <f>SUM(G9:G14)</f>
        <v>101</v>
      </c>
      <c r="H15" s="29" t="s">
        <v>7</v>
      </c>
      <c r="J15" s="42"/>
    </row>
    <row r="16" spans="1:16" s="30" customFormat="1" ht="12.75" x14ac:dyDescent="0.2">
      <c r="A16" s="31"/>
      <c r="B16" s="273" t="s">
        <v>5</v>
      </c>
      <c r="C16" s="273"/>
      <c r="D16" s="274"/>
      <c r="E16" s="36"/>
      <c r="F16" s="36"/>
      <c r="G16" s="38"/>
      <c r="H16" s="29" t="s">
        <v>7</v>
      </c>
      <c r="J16" s="136"/>
    </row>
    <row r="17" spans="1:10" s="30" customFormat="1" ht="51" customHeight="1" x14ac:dyDescent="0.25">
      <c r="A17" s="188">
        <v>1</v>
      </c>
      <c r="B17" s="275" t="s">
        <v>142</v>
      </c>
      <c r="C17" s="276"/>
      <c r="D17" s="277"/>
      <c r="E17" s="175">
        <v>0</v>
      </c>
      <c r="F17" s="175">
        <v>0</v>
      </c>
      <c r="G17" s="176">
        <v>30415</v>
      </c>
      <c r="H17" s="29" t="s">
        <v>7</v>
      </c>
      <c r="J17" s="136"/>
    </row>
    <row r="18" spans="1:10" s="30" customFormat="1" ht="13.5" thickBot="1" x14ac:dyDescent="0.25">
      <c r="A18" s="187"/>
      <c r="B18" s="256" t="s">
        <v>78</v>
      </c>
      <c r="C18" s="256"/>
      <c r="D18" s="257"/>
      <c r="E18" s="37">
        <f>+E17+E15</f>
        <v>0</v>
      </c>
      <c r="F18" s="37">
        <f>+F17+F15</f>
        <v>0</v>
      </c>
      <c r="G18" s="40">
        <f>+G17+G15</f>
        <v>30516</v>
      </c>
      <c r="H18" s="29" t="s">
        <v>8</v>
      </c>
      <c r="J18" s="42"/>
    </row>
  </sheetData>
  <mergeCells count="15">
    <mergeCell ref="B18:D18"/>
    <mergeCell ref="B13:D13"/>
    <mergeCell ref="B8:D9"/>
    <mergeCell ref="B10:D11"/>
    <mergeCell ref="B14:D14"/>
    <mergeCell ref="B12:D12"/>
    <mergeCell ref="B15:D15"/>
    <mergeCell ref="B16:D16"/>
    <mergeCell ref="B17:D17"/>
    <mergeCell ref="A1:G1"/>
    <mergeCell ref="A3:G3"/>
    <mergeCell ref="A4:G4"/>
    <mergeCell ref="B7:D7"/>
    <mergeCell ref="A5:G5"/>
    <mergeCell ref="A2:G2"/>
  </mergeCells>
  <printOptions horizontalCentered="1"/>
  <pageMargins left="0.7" right="0.7" top="0.65" bottom="0.46" header="0.3" footer="0.21"/>
  <pageSetup scale="90"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3"/>
  <sheetViews>
    <sheetView view="pageBreakPreview" zoomScale="80" zoomScaleNormal="100" zoomScaleSheetLayoutView="80" workbookViewId="0">
      <selection activeCell="C9" sqref="C9"/>
    </sheetView>
  </sheetViews>
  <sheetFormatPr defaultColWidth="9.140625" defaultRowHeight="14.25" x14ac:dyDescent="0.2"/>
  <cols>
    <col min="1" max="1" width="37.140625" style="9" customWidth="1"/>
    <col min="2" max="3" width="8.28515625" style="9" customWidth="1"/>
    <col min="4" max="4" width="12.7109375" style="9" customWidth="1"/>
    <col min="5" max="5" width="7.140625" style="9" customWidth="1"/>
    <col min="6" max="6" width="8.7109375" style="9" customWidth="1"/>
    <col min="7" max="7" width="8.7109375" style="9" bestFit="1" customWidth="1"/>
    <col min="8" max="8" width="7.140625" style="9" customWidth="1"/>
    <col min="9" max="9" width="8.7109375" style="9" customWidth="1"/>
    <col min="10" max="10" width="8.7109375" style="9" bestFit="1" customWidth="1"/>
    <col min="11" max="12" width="8.28515625" style="9" customWidth="1"/>
    <col min="13" max="13" width="11.5703125" style="9" customWidth="1"/>
    <col min="14" max="14" width="11.28515625" style="9" bestFit="1" customWidth="1"/>
    <col min="15" max="15" width="12.7109375" style="9" customWidth="1"/>
    <col min="16" max="17" width="8.28515625" style="9" customWidth="1"/>
    <col min="18" max="18" width="11" style="9" customWidth="1"/>
    <col min="19" max="19" width="14" style="4" bestFit="1" customWidth="1"/>
    <col min="20" max="20" width="4.5703125" style="9" customWidth="1"/>
    <col min="21" max="21" width="116.7109375" style="9" customWidth="1"/>
    <col min="22" max="23" width="8.28515625" style="9" customWidth="1"/>
    <col min="24" max="24" width="12.7109375" style="9" customWidth="1"/>
    <col min="25" max="26" width="8.28515625" style="9" customWidth="1"/>
    <col min="27" max="27" width="12.7109375" style="9" customWidth="1"/>
    <col min="28" max="16384" width="9.140625" style="9"/>
  </cols>
  <sheetData>
    <row r="1" spans="1:27" ht="18" x14ac:dyDescent="0.25">
      <c r="A1" s="230" t="s">
        <v>26</v>
      </c>
      <c r="B1" s="230"/>
      <c r="C1" s="230"/>
      <c r="D1" s="230"/>
      <c r="E1" s="230"/>
      <c r="F1" s="230"/>
      <c r="G1" s="230"/>
      <c r="H1" s="230"/>
      <c r="I1" s="230"/>
      <c r="J1" s="230"/>
      <c r="K1" s="230"/>
      <c r="L1" s="230"/>
      <c r="M1" s="230"/>
      <c r="N1" s="230"/>
      <c r="O1" s="230"/>
      <c r="P1" s="230"/>
      <c r="Q1" s="230"/>
      <c r="R1" s="230"/>
      <c r="S1" s="44" t="s">
        <v>7</v>
      </c>
      <c r="T1" s="6"/>
      <c r="U1" s="215"/>
      <c r="V1" s="218"/>
      <c r="W1" s="6"/>
      <c r="X1" s="6"/>
      <c r="Y1" s="6"/>
      <c r="Z1" s="6"/>
      <c r="AA1" s="6"/>
    </row>
    <row r="2" spans="1:27" ht="15" x14ac:dyDescent="0.2">
      <c r="A2" s="231" t="s">
        <v>143</v>
      </c>
      <c r="B2" s="231"/>
      <c r="C2" s="231"/>
      <c r="D2" s="231"/>
      <c r="E2" s="231"/>
      <c r="F2" s="231"/>
      <c r="G2" s="231"/>
      <c r="H2" s="231"/>
      <c r="I2" s="231"/>
      <c r="J2" s="231"/>
      <c r="K2" s="231"/>
      <c r="L2" s="231"/>
      <c r="M2" s="231"/>
      <c r="N2" s="231"/>
      <c r="O2" s="231"/>
      <c r="P2" s="231"/>
      <c r="Q2" s="231"/>
      <c r="R2" s="231"/>
      <c r="S2" s="44" t="s">
        <v>7</v>
      </c>
      <c r="T2" s="7"/>
      <c r="U2" s="214"/>
      <c r="V2" s="7"/>
      <c r="W2" s="7"/>
      <c r="X2" s="7"/>
      <c r="Y2" s="7"/>
      <c r="Z2" s="7"/>
      <c r="AA2" s="7"/>
    </row>
    <row r="3" spans="1:27" ht="15" x14ac:dyDescent="0.2">
      <c r="A3" s="231" t="s">
        <v>131</v>
      </c>
      <c r="B3" s="231"/>
      <c r="C3" s="231"/>
      <c r="D3" s="231"/>
      <c r="E3" s="231"/>
      <c r="F3" s="231"/>
      <c r="G3" s="231"/>
      <c r="H3" s="231"/>
      <c r="I3" s="231"/>
      <c r="J3" s="231"/>
      <c r="K3" s="231"/>
      <c r="L3" s="231"/>
      <c r="M3" s="231"/>
      <c r="N3" s="231"/>
      <c r="O3" s="231"/>
      <c r="P3" s="231"/>
      <c r="Q3" s="231"/>
      <c r="R3" s="231"/>
      <c r="S3" s="44" t="s">
        <v>7</v>
      </c>
      <c r="T3" s="7"/>
      <c r="U3" s="214"/>
      <c r="V3" s="7"/>
      <c r="W3" s="7"/>
      <c r="X3" s="7"/>
      <c r="Y3" s="7"/>
      <c r="Z3" s="7"/>
      <c r="AA3" s="7"/>
    </row>
    <row r="4" spans="1:27" x14ac:dyDescent="0.2">
      <c r="A4" s="236" t="s">
        <v>1</v>
      </c>
      <c r="B4" s="236"/>
      <c r="C4" s="236"/>
      <c r="D4" s="236"/>
      <c r="E4" s="236"/>
      <c r="F4" s="236"/>
      <c r="G4" s="236"/>
      <c r="H4" s="236"/>
      <c r="I4" s="236"/>
      <c r="J4" s="236"/>
      <c r="K4" s="236"/>
      <c r="L4" s="236"/>
      <c r="M4" s="236"/>
      <c r="N4" s="236"/>
      <c r="O4" s="236"/>
      <c r="P4" s="236"/>
      <c r="Q4" s="236"/>
      <c r="R4" s="236"/>
      <c r="S4" s="44" t="s">
        <v>7</v>
      </c>
      <c r="T4" s="8"/>
      <c r="U4" s="214"/>
      <c r="V4" s="8"/>
      <c r="W4" s="8"/>
      <c r="X4" s="8"/>
      <c r="Y4" s="8"/>
      <c r="Z4" s="8"/>
      <c r="AA4" s="8"/>
    </row>
    <row r="5" spans="1:27" ht="15" x14ac:dyDescent="0.25">
      <c r="A5" s="8"/>
      <c r="B5" s="8"/>
      <c r="C5" s="8"/>
      <c r="D5" s="8"/>
      <c r="E5" s="8"/>
      <c r="F5" s="8"/>
      <c r="G5" s="8"/>
      <c r="H5" s="8"/>
      <c r="I5" s="8"/>
      <c r="J5" s="8"/>
      <c r="K5" s="8"/>
      <c r="L5" s="8"/>
      <c r="M5" s="8"/>
      <c r="N5" s="8"/>
      <c r="O5" s="8"/>
      <c r="P5" s="8"/>
      <c r="Q5" s="8"/>
      <c r="R5" s="8"/>
      <c r="S5" s="44" t="s">
        <v>7</v>
      </c>
      <c r="T5" s="8"/>
      <c r="U5" s="217"/>
      <c r="V5" s="8"/>
      <c r="W5" s="8"/>
      <c r="X5" s="8"/>
      <c r="Y5" s="8"/>
      <c r="Z5" s="8"/>
      <c r="AA5" s="8"/>
    </row>
    <row r="6" spans="1:27" ht="15" thickBot="1" x14ac:dyDescent="0.25">
      <c r="A6" s="43"/>
      <c r="B6" s="43"/>
      <c r="C6" s="43"/>
      <c r="D6" s="43"/>
      <c r="E6" s="43"/>
      <c r="F6" s="43"/>
      <c r="G6" s="43"/>
      <c r="H6" s="43"/>
      <c r="I6" s="43"/>
      <c r="J6" s="43"/>
      <c r="K6" s="43"/>
      <c r="L6" s="43"/>
      <c r="M6" s="43"/>
      <c r="N6" s="43"/>
      <c r="O6" s="43"/>
      <c r="P6" s="43"/>
      <c r="Q6" s="43"/>
      <c r="R6" s="43"/>
      <c r="S6" s="44" t="s">
        <v>7</v>
      </c>
      <c r="T6" s="8"/>
      <c r="U6" s="223"/>
      <c r="V6" s="8"/>
      <c r="W6" s="8"/>
      <c r="X6" s="8"/>
      <c r="Y6" s="8"/>
      <c r="Z6" s="8"/>
      <c r="AA6" s="8"/>
    </row>
    <row r="7" spans="1:27" ht="33.75" customHeight="1" x14ac:dyDescent="0.25">
      <c r="A7" s="237" t="s">
        <v>75</v>
      </c>
      <c r="B7" s="239" t="s">
        <v>111</v>
      </c>
      <c r="C7" s="239"/>
      <c r="D7" s="239"/>
      <c r="E7" s="239" t="s">
        <v>72</v>
      </c>
      <c r="F7" s="278"/>
      <c r="G7" s="279"/>
      <c r="H7" s="239" t="s">
        <v>105</v>
      </c>
      <c r="I7" s="278"/>
      <c r="J7" s="279"/>
      <c r="K7" s="239" t="s">
        <v>24</v>
      </c>
      <c r="L7" s="239"/>
      <c r="M7" s="239"/>
      <c r="N7" s="85" t="s">
        <v>25</v>
      </c>
      <c r="O7" s="85" t="s">
        <v>79</v>
      </c>
      <c r="P7" s="239" t="s">
        <v>106</v>
      </c>
      <c r="Q7" s="239"/>
      <c r="R7" s="240"/>
      <c r="S7" s="44" t="s">
        <v>7</v>
      </c>
      <c r="U7" s="5"/>
    </row>
    <row r="8" spans="1:27" ht="28.5" x14ac:dyDescent="0.25">
      <c r="A8" s="238"/>
      <c r="B8" s="10" t="s">
        <v>2</v>
      </c>
      <c r="C8" s="83" t="s">
        <v>70</v>
      </c>
      <c r="D8" s="10" t="s">
        <v>3</v>
      </c>
      <c r="E8" s="10" t="s">
        <v>2</v>
      </c>
      <c r="F8" s="83" t="s">
        <v>70</v>
      </c>
      <c r="G8" s="10" t="s">
        <v>3</v>
      </c>
      <c r="H8" s="10" t="s">
        <v>2</v>
      </c>
      <c r="I8" s="83" t="s">
        <v>70</v>
      </c>
      <c r="J8" s="10" t="s">
        <v>3</v>
      </c>
      <c r="K8" s="10" t="s">
        <v>2</v>
      </c>
      <c r="L8" s="10" t="s">
        <v>70</v>
      </c>
      <c r="M8" s="10" t="s">
        <v>3</v>
      </c>
      <c r="N8" s="17" t="s">
        <v>3</v>
      </c>
      <c r="O8" s="10" t="s">
        <v>3</v>
      </c>
      <c r="P8" s="10" t="s">
        <v>2</v>
      </c>
      <c r="Q8" s="10" t="s">
        <v>70</v>
      </c>
      <c r="R8" s="11" t="s">
        <v>3</v>
      </c>
      <c r="S8" s="44" t="s">
        <v>7</v>
      </c>
      <c r="U8" s="5"/>
    </row>
    <row r="9" spans="1:27" ht="15" thickBot="1" x14ac:dyDescent="0.25">
      <c r="A9" s="177" t="s">
        <v>132</v>
      </c>
      <c r="B9" s="109">
        <v>17</v>
      </c>
      <c r="C9" s="109">
        <v>14</v>
      </c>
      <c r="D9" s="109">
        <v>1613229</v>
      </c>
      <c r="E9" s="109">
        <v>0</v>
      </c>
      <c r="F9" s="109">
        <v>0</v>
      </c>
      <c r="G9" s="109">
        <v>0</v>
      </c>
      <c r="H9" s="109">
        <v>0</v>
      </c>
      <c r="I9" s="109">
        <v>0</v>
      </c>
      <c r="J9" s="109">
        <v>-79513</v>
      </c>
      <c r="K9" s="109">
        <v>0</v>
      </c>
      <c r="L9" s="109">
        <v>0</v>
      </c>
      <c r="M9" s="109">
        <f>80000-45000</f>
        <v>35000</v>
      </c>
      <c r="N9" s="109">
        <v>0</v>
      </c>
      <c r="O9" s="109">
        <v>278</v>
      </c>
      <c r="P9" s="109">
        <f>B9+K9</f>
        <v>17</v>
      </c>
      <c r="Q9" s="109">
        <f>C9+L9</f>
        <v>14</v>
      </c>
      <c r="R9" s="110">
        <f>D9+M9+N9+O9+G9+J9</f>
        <v>1568994</v>
      </c>
      <c r="S9" s="44" t="s">
        <v>7</v>
      </c>
      <c r="U9" s="45"/>
    </row>
    <row r="10" spans="1:27" ht="15" x14ac:dyDescent="0.25">
      <c r="A10" s="161" t="s">
        <v>112</v>
      </c>
      <c r="B10" s="160"/>
      <c r="C10" s="160"/>
      <c r="D10" s="160"/>
      <c r="E10" s="160"/>
      <c r="F10" s="160"/>
      <c r="G10" s="160"/>
      <c r="H10" s="160"/>
      <c r="I10" s="160"/>
      <c r="J10" s="160"/>
      <c r="K10" s="160"/>
      <c r="L10" s="160"/>
      <c r="M10" s="160"/>
      <c r="N10" s="160"/>
      <c r="O10" s="160"/>
      <c r="P10" s="160"/>
      <c r="Q10" s="160"/>
      <c r="R10" s="160"/>
      <c r="S10" s="44" t="s">
        <v>7</v>
      </c>
      <c r="U10" s="19"/>
    </row>
    <row r="11" spans="1:27" x14ac:dyDescent="0.2">
      <c r="A11" s="280" t="s">
        <v>114</v>
      </c>
      <c r="B11" s="280"/>
      <c r="C11" s="280"/>
      <c r="D11" s="280"/>
      <c r="E11" s="280"/>
      <c r="F11" s="280"/>
      <c r="G11" s="280"/>
      <c r="H11" s="280"/>
      <c r="I11" s="280"/>
      <c r="J11" s="280"/>
      <c r="K11" s="280"/>
      <c r="L11" s="280"/>
      <c r="M11" s="280"/>
      <c r="N11" s="280"/>
      <c r="O11" s="280"/>
      <c r="P11" s="280"/>
      <c r="Q11" s="280"/>
      <c r="R11" s="280"/>
      <c r="S11" s="44" t="s">
        <v>7</v>
      </c>
      <c r="U11" s="19"/>
    </row>
    <row r="12" spans="1:27" x14ac:dyDescent="0.2">
      <c r="A12" s="118"/>
      <c r="S12" s="44" t="s">
        <v>7</v>
      </c>
      <c r="U12" s="19"/>
    </row>
    <row r="13" spans="1:27" ht="15" customHeight="1" x14ac:dyDescent="0.25">
      <c r="A13" s="5" t="s">
        <v>24</v>
      </c>
      <c r="B13" s="118"/>
      <c r="S13" s="44" t="s">
        <v>7</v>
      </c>
    </row>
    <row r="14" spans="1:27" ht="48.75" customHeight="1" x14ac:dyDescent="0.25">
      <c r="A14" s="282" t="s">
        <v>148</v>
      </c>
      <c r="B14" s="283"/>
      <c r="C14" s="283"/>
      <c r="D14" s="283"/>
      <c r="E14" s="283"/>
      <c r="F14" s="283"/>
      <c r="G14" s="283"/>
      <c r="H14" s="283"/>
      <c r="I14" s="283"/>
      <c r="J14" s="283"/>
      <c r="K14" s="283"/>
      <c r="L14" s="283"/>
      <c r="M14" s="283"/>
      <c r="N14" s="283"/>
      <c r="O14" s="283"/>
      <c r="P14" s="283"/>
      <c r="Q14" s="283"/>
      <c r="R14" s="283"/>
      <c r="S14" s="44" t="s">
        <v>7</v>
      </c>
      <c r="T14" s="204"/>
      <c r="U14" s="204"/>
    </row>
    <row r="15" spans="1:27" x14ac:dyDescent="0.2">
      <c r="A15" s="204"/>
      <c r="B15" s="204"/>
      <c r="C15" s="204"/>
      <c r="D15" s="204"/>
      <c r="E15" s="204"/>
      <c r="F15" s="204"/>
      <c r="G15" s="204"/>
      <c r="H15" s="204"/>
      <c r="I15" s="204"/>
      <c r="J15" s="204"/>
      <c r="K15" s="204"/>
      <c r="L15" s="204"/>
      <c r="M15" s="204"/>
      <c r="N15" s="204"/>
      <c r="O15" s="204"/>
      <c r="P15" s="204"/>
      <c r="Q15" s="204"/>
      <c r="R15" s="204"/>
      <c r="S15" s="44" t="s">
        <v>7</v>
      </c>
      <c r="T15" s="204"/>
      <c r="U15" s="204"/>
    </row>
    <row r="16" spans="1:27" x14ac:dyDescent="0.2">
      <c r="A16" s="284"/>
      <c r="B16" s="281"/>
      <c r="C16" s="281"/>
      <c r="D16" s="281"/>
      <c r="E16" s="281"/>
      <c r="F16" s="281"/>
      <c r="G16" s="281"/>
      <c r="H16" s="281"/>
      <c r="I16" s="281"/>
      <c r="J16" s="281"/>
      <c r="K16" s="281"/>
      <c r="L16" s="281"/>
      <c r="M16" s="281"/>
      <c r="N16" s="281"/>
      <c r="O16" s="281"/>
      <c r="P16" s="281"/>
      <c r="Q16" s="281"/>
      <c r="R16" s="281"/>
      <c r="S16" s="44" t="s">
        <v>7</v>
      </c>
    </row>
    <row r="17" spans="1:19" ht="15" x14ac:dyDescent="0.25">
      <c r="A17" s="5" t="s">
        <v>87</v>
      </c>
      <c r="S17" s="44" t="s">
        <v>7</v>
      </c>
    </row>
    <row r="18" spans="1:19" x14ac:dyDescent="0.2">
      <c r="A18" s="281"/>
      <c r="B18" s="281"/>
      <c r="C18" s="281"/>
      <c r="D18" s="281"/>
      <c r="E18" s="281"/>
      <c r="F18" s="281"/>
      <c r="G18" s="281"/>
      <c r="H18" s="281"/>
      <c r="I18" s="281"/>
      <c r="J18" s="281"/>
      <c r="K18" s="281"/>
      <c r="L18" s="281"/>
      <c r="M18" s="281"/>
      <c r="N18" s="281"/>
      <c r="O18" s="281"/>
      <c r="P18" s="281"/>
      <c r="Q18" s="281"/>
      <c r="R18" s="281"/>
      <c r="S18" s="44" t="s">
        <v>7</v>
      </c>
    </row>
    <row r="19" spans="1:19" x14ac:dyDescent="0.2">
      <c r="A19" s="281"/>
      <c r="B19" s="281"/>
      <c r="C19" s="281"/>
      <c r="D19" s="281"/>
      <c r="E19" s="281"/>
      <c r="F19" s="281"/>
      <c r="G19" s="281"/>
      <c r="H19" s="281"/>
      <c r="I19" s="281"/>
      <c r="J19" s="281"/>
      <c r="K19" s="281"/>
      <c r="L19" s="281"/>
      <c r="M19" s="281"/>
      <c r="N19" s="281"/>
      <c r="O19" s="281"/>
      <c r="P19" s="281"/>
      <c r="Q19" s="281"/>
      <c r="R19" s="281"/>
      <c r="S19" s="44" t="s">
        <v>7</v>
      </c>
    </row>
    <row r="20" spans="1:19" ht="15" x14ac:dyDescent="0.25">
      <c r="A20" s="5" t="s">
        <v>88</v>
      </c>
      <c r="S20" s="44" t="s">
        <v>7</v>
      </c>
    </row>
    <row r="21" spans="1:19" x14ac:dyDescent="0.2">
      <c r="A21" s="203" t="s">
        <v>150</v>
      </c>
      <c r="B21" s="202"/>
      <c r="C21" s="202"/>
      <c r="D21" s="202"/>
      <c r="E21" s="202"/>
      <c r="F21" s="202"/>
      <c r="G21" s="202"/>
      <c r="H21" s="202"/>
      <c r="I21" s="202"/>
      <c r="J21" s="202"/>
      <c r="K21" s="202"/>
      <c r="L21" s="202"/>
      <c r="M21" s="202"/>
      <c r="N21" s="202"/>
      <c r="O21" s="202"/>
      <c r="P21" s="202"/>
      <c r="Q21" s="202"/>
      <c r="R21" s="202"/>
      <c r="S21" s="4" t="s">
        <v>8</v>
      </c>
    </row>
    <row r="22" spans="1:19" x14ac:dyDescent="0.2">
      <c r="A22" s="281"/>
      <c r="B22" s="281"/>
      <c r="C22" s="281"/>
      <c r="D22" s="281"/>
      <c r="E22" s="281"/>
      <c r="F22" s="281"/>
      <c r="G22" s="281"/>
      <c r="H22" s="281"/>
      <c r="I22" s="281"/>
      <c r="J22" s="281"/>
      <c r="K22" s="281"/>
      <c r="L22" s="281"/>
      <c r="M22" s="281"/>
      <c r="N22" s="281"/>
      <c r="O22" s="281"/>
      <c r="P22" s="281"/>
      <c r="Q22" s="281"/>
      <c r="R22" s="281"/>
      <c r="S22" s="44"/>
    </row>
    <row r="23" spans="1:19" x14ac:dyDescent="0.2">
      <c r="S23" s="44"/>
    </row>
  </sheetData>
  <mergeCells count="16">
    <mergeCell ref="A11:R11"/>
    <mergeCell ref="A22:R22"/>
    <mergeCell ref="A14:R14"/>
    <mergeCell ref="A16:R16"/>
    <mergeCell ref="A18:R18"/>
    <mergeCell ref="A19:R19"/>
    <mergeCell ref="A7:A8"/>
    <mergeCell ref="B7:D7"/>
    <mergeCell ref="K7:M7"/>
    <mergeCell ref="P7:R7"/>
    <mergeCell ref="A1:R1"/>
    <mergeCell ref="A3:R3"/>
    <mergeCell ref="A4:R4"/>
    <mergeCell ref="E7:G7"/>
    <mergeCell ref="H7:J7"/>
    <mergeCell ref="A2:R2"/>
  </mergeCells>
  <printOptions horizontalCentered="1"/>
  <pageMargins left="0.7" right="0.7" top="0.64" bottom="0.61" header="0.3" footer="0.3"/>
  <pageSetup scale="62" fitToHeight="0"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view="pageBreakPreview" zoomScale="80" zoomScaleNormal="100" zoomScaleSheetLayoutView="80" workbookViewId="0">
      <selection activeCell="D34" sqref="D34"/>
    </sheetView>
  </sheetViews>
  <sheetFormatPr defaultColWidth="9.140625" defaultRowHeight="14.25" x14ac:dyDescent="0.2"/>
  <cols>
    <col min="1" max="1" width="37.140625" style="9" customWidth="1"/>
    <col min="2" max="3" width="8.28515625" style="9" customWidth="1"/>
    <col min="4" max="4" width="12.7109375" style="9" customWidth="1"/>
    <col min="5" max="5" width="15" style="9" customWidth="1"/>
    <col min="6" max="6" width="8.28515625" style="9" customWidth="1"/>
    <col min="7" max="7" width="9.85546875" style="9" customWidth="1"/>
    <col min="8" max="10" width="12.7109375" style="9" customWidth="1"/>
    <col min="11" max="11" width="8.28515625" style="9" customWidth="1"/>
    <col min="12" max="12" width="12.425781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30" t="s">
        <v>107</v>
      </c>
      <c r="B1" s="230"/>
      <c r="C1" s="230"/>
      <c r="D1" s="230"/>
      <c r="E1" s="230"/>
      <c r="F1" s="230"/>
      <c r="G1" s="230"/>
      <c r="H1" s="230"/>
      <c r="I1" s="230"/>
      <c r="J1" s="230"/>
      <c r="K1" s="230"/>
      <c r="L1" s="230"/>
      <c r="M1" s="44" t="s">
        <v>7</v>
      </c>
      <c r="N1" s="9"/>
      <c r="O1" s="6"/>
      <c r="P1" s="216"/>
      <c r="Q1" s="6"/>
      <c r="R1" s="6"/>
      <c r="S1" s="6"/>
      <c r="T1" s="6"/>
      <c r="U1" s="6"/>
      <c r="V1" s="6"/>
    </row>
    <row r="2" spans="1:22" ht="15" x14ac:dyDescent="0.2">
      <c r="A2" s="231" t="s">
        <v>143</v>
      </c>
      <c r="B2" s="231"/>
      <c r="C2" s="231"/>
      <c r="D2" s="231"/>
      <c r="E2" s="231"/>
      <c r="F2" s="231"/>
      <c r="G2" s="231"/>
      <c r="H2" s="231"/>
      <c r="I2" s="231"/>
      <c r="J2" s="231"/>
      <c r="K2" s="231"/>
      <c r="L2" s="231"/>
      <c r="M2" s="44" t="s">
        <v>7</v>
      </c>
      <c r="N2" s="9"/>
      <c r="O2" s="7"/>
      <c r="P2" s="214"/>
      <c r="Q2" s="7"/>
      <c r="R2" s="7"/>
      <c r="S2" s="7"/>
      <c r="T2" s="7"/>
      <c r="U2" s="7"/>
      <c r="V2" s="7"/>
    </row>
    <row r="3" spans="1:22" ht="15" x14ac:dyDescent="0.2">
      <c r="A3" s="231" t="s">
        <v>131</v>
      </c>
      <c r="B3" s="231"/>
      <c r="C3" s="231"/>
      <c r="D3" s="231"/>
      <c r="E3" s="231"/>
      <c r="F3" s="231"/>
      <c r="G3" s="231"/>
      <c r="H3" s="231"/>
      <c r="I3" s="231"/>
      <c r="J3" s="231"/>
      <c r="K3" s="231"/>
      <c r="L3" s="231"/>
      <c r="M3" s="44" t="s">
        <v>7</v>
      </c>
      <c r="N3" s="9"/>
      <c r="O3" s="7"/>
      <c r="P3" s="214"/>
      <c r="Q3" s="7"/>
      <c r="R3" s="7"/>
      <c r="S3" s="7"/>
      <c r="T3" s="7"/>
      <c r="U3" s="7"/>
      <c r="V3" s="7"/>
    </row>
    <row r="4" spans="1:22" x14ac:dyDescent="0.2">
      <c r="A4" s="236" t="s">
        <v>1</v>
      </c>
      <c r="B4" s="236"/>
      <c r="C4" s="236"/>
      <c r="D4" s="236"/>
      <c r="E4" s="236"/>
      <c r="F4" s="236"/>
      <c r="G4" s="236"/>
      <c r="H4" s="236"/>
      <c r="I4" s="236"/>
      <c r="J4" s="236"/>
      <c r="K4" s="236"/>
      <c r="L4" s="236"/>
      <c r="M4" s="44" t="s">
        <v>7</v>
      </c>
      <c r="N4" s="9"/>
      <c r="O4" s="8"/>
      <c r="P4" s="214"/>
      <c r="Q4" s="8"/>
      <c r="R4" s="8"/>
      <c r="S4" s="8"/>
      <c r="T4" s="8"/>
      <c r="U4" s="8"/>
      <c r="V4" s="8"/>
    </row>
    <row r="5" spans="1:22" ht="15" x14ac:dyDescent="0.25">
      <c r="A5" s="8"/>
      <c r="B5" s="8"/>
      <c r="C5" s="8"/>
      <c r="D5" s="8"/>
      <c r="E5" s="8"/>
      <c r="F5" s="8"/>
      <c r="G5" s="8"/>
      <c r="H5" s="8"/>
      <c r="I5" s="8"/>
      <c r="J5" s="8"/>
      <c r="K5" s="8"/>
      <c r="L5" s="8"/>
      <c r="M5" s="44" t="s">
        <v>7</v>
      </c>
      <c r="N5" s="9"/>
      <c r="O5" s="8"/>
      <c r="P5" s="217"/>
      <c r="Q5" s="8"/>
      <c r="R5" s="8"/>
      <c r="S5" s="8"/>
      <c r="T5" s="8"/>
      <c r="U5" s="8"/>
      <c r="V5" s="8"/>
    </row>
    <row r="6" spans="1:22" ht="15" thickBot="1" x14ac:dyDescent="0.25">
      <c r="A6" s="43"/>
      <c r="B6" s="43"/>
      <c r="C6" s="43"/>
      <c r="D6" s="43"/>
      <c r="E6" s="43"/>
      <c r="F6" s="43"/>
      <c r="G6" s="43"/>
      <c r="H6" s="43"/>
      <c r="I6" s="43"/>
      <c r="J6" s="43"/>
      <c r="K6" s="43"/>
      <c r="L6" s="43"/>
      <c r="M6" s="44" t="s">
        <v>7</v>
      </c>
      <c r="N6" s="9"/>
      <c r="O6" s="8"/>
      <c r="P6" s="26"/>
      <c r="Q6" s="8"/>
      <c r="R6" s="8"/>
      <c r="S6" s="8"/>
      <c r="T6" s="8"/>
      <c r="U6" s="8"/>
      <c r="V6" s="8"/>
    </row>
    <row r="7" spans="1:22" ht="47.25" customHeight="1" x14ac:dyDescent="0.25">
      <c r="A7" s="237" t="s">
        <v>75</v>
      </c>
      <c r="B7" s="239" t="s">
        <v>123</v>
      </c>
      <c r="C7" s="239"/>
      <c r="D7" s="239"/>
      <c r="E7" s="239" t="s">
        <v>24</v>
      </c>
      <c r="F7" s="239"/>
      <c r="G7" s="239"/>
      <c r="H7" s="85" t="s">
        <v>25</v>
      </c>
      <c r="I7" s="76" t="s">
        <v>79</v>
      </c>
      <c r="J7" s="239" t="s">
        <v>108</v>
      </c>
      <c r="K7" s="239"/>
      <c r="L7" s="240"/>
      <c r="M7" s="44" t="s">
        <v>7</v>
      </c>
      <c r="N7" s="9"/>
      <c r="O7" s="5"/>
      <c r="P7" s="223"/>
    </row>
    <row r="8" spans="1:22" ht="28.5" x14ac:dyDescent="0.25">
      <c r="A8" s="238"/>
      <c r="B8" s="10" t="s">
        <v>2</v>
      </c>
      <c r="C8" s="17" t="s">
        <v>71</v>
      </c>
      <c r="D8" s="10" t="s">
        <v>3</v>
      </c>
      <c r="E8" s="10" t="s">
        <v>2</v>
      </c>
      <c r="F8" s="10" t="s">
        <v>71</v>
      </c>
      <c r="G8" s="10" t="s">
        <v>3</v>
      </c>
      <c r="H8" s="17" t="s">
        <v>3</v>
      </c>
      <c r="I8" s="10" t="s">
        <v>3</v>
      </c>
      <c r="J8" s="10" t="s">
        <v>2</v>
      </c>
      <c r="K8" s="10" t="s">
        <v>71</v>
      </c>
      <c r="L8" s="11" t="s">
        <v>3</v>
      </c>
      <c r="M8" s="44" t="s">
        <v>7</v>
      </c>
      <c r="N8" s="9"/>
      <c r="O8" s="5"/>
    </row>
    <row r="9" spans="1:22" ht="15" thickBot="1" x14ac:dyDescent="0.25">
      <c r="A9" s="177" t="s">
        <v>132</v>
      </c>
      <c r="B9" s="109">
        <v>17</v>
      </c>
      <c r="C9" s="109">
        <v>17</v>
      </c>
      <c r="D9" s="109">
        <v>1533000</v>
      </c>
      <c r="E9" s="109">
        <v>0</v>
      </c>
      <c r="F9" s="109">
        <v>0</v>
      </c>
      <c r="G9" s="109">
        <v>0</v>
      </c>
      <c r="H9" s="109">
        <v>86913</v>
      </c>
      <c r="I9" s="109">
        <v>20000</v>
      </c>
      <c r="J9" s="109">
        <f t="shared" ref="J9:K9" si="0">B9+E9</f>
        <v>17</v>
      </c>
      <c r="K9" s="109">
        <f t="shared" si="0"/>
        <v>17</v>
      </c>
      <c r="L9" s="110">
        <f t="shared" ref="L9" si="1">D9+G9+H9+I9</f>
        <v>1639913</v>
      </c>
      <c r="M9" s="44" t="s">
        <v>7</v>
      </c>
      <c r="N9" s="9"/>
      <c r="O9" s="45"/>
    </row>
    <row r="10" spans="1:22" x14ac:dyDescent="0.2">
      <c r="M10" s="44" t="s">
        <v>7</v>
      </c>
      <c r="P10" s="19"/>
    </row>
    <row r="11" spans="1:22" ht="15" x14ac:dyDescent="0.25">
      <c r="A11" s="5" t="s">
        <v>87</v>
      </c>
      <c r="B11" s="118" t="s">
        <v>133</v>
      </c>
      <c r="M11" s="44" t="s">
        <v>7</v>
      </c>
    </row>
    <row r="12" spans="1:22" x14ac:dyDescent="0.2">
      <c r="A12" s="159"/>
      <c r="B12" s="159"/>
      <c r="C12" s="159"/>
      <c r="D12" s="159"/>
      <c r="E12" s="159"/>
      <c r="F12" s="159"/>
      <c r="G12" s="159"/>
      <c r="H12" s="159"/>
      <c r="I12" s="159"/>
      <c r="J12" s="159"/>
      <c r="K12" s="159"/>
      <c r="L12" s="159"/>
      <c r="M12" s="44" t="s">
        <v>7</v>
      </c>
    </row>
    <row r="13" spans="1:22" x14ac:dyDescent="0.2">
      <c r="A13" s="158"/>
      <c r="B13" s="158"/>
      <c r="C13" s="158"/>
      <c r="D13" s="158"/>
      <c r="E13" s="158"/>
      <c r="F13" s="158"/>
      <c r="G13" s="158"/>
      <c r="H13" s="158"/>
      <c r="I13" s="158"/>
      <c r="J13" s="158"/>
      <c r="K13" s="158"/>
      <c r="L13" s="158"/>
      <c r="M13" s="44" t="s">
        <v>7</v>
      </c>
    </row>
    <row r="14" spans="1:22" ht="15" x14ac:dyDescent="0.25">
      <c r="A14" s="5" t="s">
        <v>88</v>
      </c>
      <c r="B14" s="285" t="s">
        <v>149</v>
      </c>
      <c r="C14" s="283"/>
      <c r="D14" s="283"/>
      <c r="E14" s="283"/>
      <c r="F14" s="283"/>
      <c r="G14" s="283"/>
      <c r="H14" s="283"/>
      <c r="I14" s="283"/>
      <c r="J14" s="283"/>
      <c r="K14" s="283"/>
      <c r="L14" s="283"/>
      <c r="M14" s="44" t="s">
        <v>7</v>
      </c>
    </row>
    <row r="15" spans="1:22" x14ac:dyDescent="0.2">
      <c r="A15" s="159"/>
      <c r="B15" s="283"/>
      <c r="C15" s="283"/>
      <c r="D15" s="283"/>
      <c r="E15" s="283"/>
      <c r="F15" s="283"/>
      <c r="G15" s="283"/>
      <c r="H15" s="283"/>
      <c r="I15" s="283"/>
      <c r="J15" s="283"/>
      <c r="K15" s="283"/>
      <c r="L15" s="283"/>
      <c r="M15" s="44" t="s">
        <v>7</v>
      </c>
    </row>
    <row r="16" spans="1:22" x14ac:dyDescent="0.2">
      <c r="M16" s="4" t="s">
        <v>8</v>
      </c>
    </row>
    <row r="17" spans="13:14" x14ac:dyDescent="0.2">
      <c r="M17" s="4"/>
      <c r="N17" s="44"/>
    </row>
  </sheetData>
  <mergeCells count="9">
    <mergeCell ref="A1:L1"/>
    <mergeCell ref="A2:L2"/>
    <mergeCell ref="A3:L3"/>
    <mergeCell ref="A4:L4"/>
    <mergeCell ref="B14:L15"/>
    <mergeCell ref="A7:A8"/>
    <mergeCell ref="B7:D7"/>
    <mergeCell ref="E7:G7"/>
    <mergeCell ref="J7:L7"/>
  </mergeCells>
  <printOptions horizontalCentered="1"/>
  <pageMargins left="0.7" right="0.7" top="0.66" bottom="0.66" header="0.3" footer="0.3"/>
  <pageSetup scale="67"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view="pageBreakPreview" zoomScale="80" zoomScaleNormal="100" zoomScaleSheetLayoutView="80" workbookViewId="0">
      <selection activeCell="D31" sqref="D31"/>
    </sheetView>
  </sheetViews>
  <sheetFormatPr defaultColWidth="9.140625" defaultRowHeight="14.25" x14ac:dyDescent="0.2"/>
  <cols>
    <col min="1" max="1" width="37.140625" style="9" customWidth="1"/>
    <col min="2" max="3" width="8.28515625" style="9" customWidth="1"/>
    <col min="4" max="4" width="12.7109375" style="9" customWidth="1"/>
    <col min="5" max="6" width="8.28515625" style="9" customWidth="1"/>
    <col min="7" max="7" width="12.7109375" style="9" customWidth="1"/>
    <col min="8" max="9" width="8.28515625" style="9" customWidth="1"/>
    <col min="10" max="10" width="12.7109375" style="9" customWidth="1"/>
    <col min="11" max="12" width="8.28515625" style="9" customWidth="1"/>
    <col min="13" max="13" width="12.7109375" style="9" customWidth="1"/>
    <col min="14" max="14" width="14" style="4" bestFit="1" customWidth="1"/>
    <col min="15" max="15" width="4.5703125" style="9" customWidth="1"/>
    <col min="16" max="16" width="116.7109375" style="9" customWidth="1"/>
    <col min="17" max="18" width="8.28515625" style="9" customWidth="1"/>
    <col min="19" max="19" width="12.7109375" style="9" customWidth="1"/>
    <col min="20" max="21" width="8.28515625" style="9" customWidth="1"/>
    <col min="22" max="22" width="12.7109375" style="9" customWidth="1"/>
    <col min="23" max="16384" width="9.140625" style="9"/>
  </cols>
  <sheetData>
    <row r="1" spans="1:22" ht="18" x14ac:dyDescent="0.25">
      <c r="A1" s="230" t="s">
        <v>27</v>
      </c>
      <c r="B1" s="230"/>
      <c r="C1" s="230"/>
      <c r="D1" s="230"/>
      <c r="E1" s="230"/>
      <c r="F1" s="230"/>
      <c r="G1" s="230"/>
      <c r="H1" s="230"/>
      <c r="I1" s="230"/>
      <c r="J1" s="230"/>
      <c r="K1" s="230"/>
      <c r="L1" s="230"/>
      <c r="M1" s="230"/>
      <c r="N1" s="44" t="s">
        <v>7</v>
      </c>
      <c r="O1" s="6"/>
      <c r="P1" s="216"/>
      <c r="Q1" s="6"/>
      <c r="R1" s="6"/>
      <c r="S1" s="6"/>
      <c r="T1" s="6"/>
      <c r="U1" s="6"/>
      <c r="V1" s="6"/>
    </row>
    <row r="2" spans="1:22" ht="15" x14ac:dyDescent="0.2">
      <c r="A2" s="231" t="s">
        <v>143</v>
      </c>
      <c r="B2" s="231"/>
      <c r="C2" s="231"/>
      <c r="D2" s="231"/>
      <c r="E2" s="231"/>
      <c r="F2" s="231"/>
      <c r="G2" s="231"/>
      <c r="H2" s="231"/>
      <c r="I2" s="231"/>
      <c r="J2" s="231"/>
      <c r="K2" s="231"/>
      <c r="L2" s="231"/>
      <c r="M2" s="231"/>
      <c r="N2" s="44" t="s">
        <v>7</v>
      </c>
      <c r="O2" s="7"/>
      <c r="P2" s="214"/>
      <c r="Q2" s="7"/>
      <c r="R2" s="7"/>
      <c r="S2" s="7"/>
      <c r="T2" s="7"/>
      <c r="U2" s="7"/>
      <c r="V2" s="7"/>
    </row>
    <row r="3" spans="1:22" ht="15" x14ac:dyDescent="0.2">
      <c r="A3" s="231" t="s">
        <v>131</v>
      </c>
      <c r="B3" s="231"/>
      <c r="C3" s="231"/>
      <c r="D3" s="231"/>
      <c r="E3" s="231"/>
      <c r="F3" s="231"/>
      <c r="G3" s="231"/>
      <c r="H3" s="231"/>
      <c r="I3" s="231"/>
      <c r="J3" s="231"/>
      <c r="K3" s="231"/>
      <c r="L3" s="231"/>
      <c r="M3" s="231"/>
      <c r="N3" s="44" t="s">
        <v>7</v>
      </c>
      <c r="O3" s="7"/>
      <c r="P3" s="214"/>
      <c r="Q3" s="7"/>
      <c r="R3" s="7"/>
      <c r="S3" s="7"/>
      <c r="T3" s="7"/>
      <c r="U3" s="7"/>
      <c r="V3" s="7"/>
    </row>
    <row r="4" spans="1:22" x14ac:dyDescent="0.2">
      <c r="A4" s="236" t="s">
        <v>1</v>
      </c>
      <c r="B4" s="236"/>
      <c r="C4" s="236"/>
      <c r="D4" s="236"/>
      <c r="E4" s="236"/>
      <c r="F4" s="236"/>
      <c r="G4" s="236"/>
      <c r="H4" s="236"/>
      <c r="I4" s="236"/>
      <c r="J4" s="236"/>
      <c r="K4" s="236"/>
      <c r="L4" s="236"/>
      <c r="M4" s="236"/>
      <c r="N4" s="44" t="s">
        <v>7</v>
      </c>
      <c r="O4" s="8"/>
      <c r="P4" s="214"/>
      <c r="Q4" s="8"/>
      <c r="R4" s="8"/>
      <c r="S4" s="8"/>
      <c r="T4" s="8"/>
      <c r="U4" s="8"/>
      <c r="V4" s="8"/>
    </row>
    <row r="5" spans="1:22" ht="15" x14ac:dyDescent="0.25">
      <c r="A5" s="236"/>
      <c r="B5" s="236"/>
      <c r="C5" s="236"/>
      <c r="D5" s="236"/>
      <c r="E5" s="236"/>
      <c r="F5" s="236"/>
      <c r="G5" s="236"/>
      <c r="H5" s="236"/>
      <c r="I5" s="236"/>
      <c r="J5" s="236"/>
      <c r="K5" s="236"/>
      <c r="L5" s="236"/>
      <c r="M5" s="236"/>
      <c r="N5" s="44" t="s">
        <v>7</v>
      </c>
      <c r="O5" s="8"/>
      <c r="P5" s="217"/>
      <c r="Q5" s="8"/>
      <c r="R5" s="8"/>
      <c r="S5" s="8"/>
      <c r="T5" s="8"/>
      <c r="U5" s="8"/>
      <c r="V5" s="8"/>
    </row>
    <row r="6" spans="1:22" ht="15" thickBot="1" x14ac:dyDescent="0.25">
      <c r="A6" s="236"/>
      <c r="B6" s="236"/>
      <c r="C6" s="236"/>
      <c r="D6" s="236"/>
      <c r="E6" s="236"/>
      <c r="F6" s="236"/>
      <c r="G6" s="236"/>
      <c r="H6" s="236"/>
      <c r="I6" s="236"/>
      <c r="J6" s="236"/>
      <c r="K6" s="236"/>
      <c r="L6" s="236"/>
      <c r="M6" s="236"/>
      <c r="N6" s="44" t="s">
        <v>7</v>
      </c>
      <c r="O6" s="8"/>
      <c r="P6" s="26"/>
      <c r="Q6" s="8"/>
      <c r="R6" s="8"/>
      <c r="S6" s="8"/>
      <c r="T6" s="8"/>
      <c r="U6" s="8"/>
      <c r="V6" s="8"/>
    </row>
    <row r="7" spans="1:22" ht="15" x14ac:dyDescent="0.25">
      <c r="A7" s="237" t="s">
        <v>89</v>
      </c>
      <c r="B7" s="239" t="s">
        <v>106</v>
      </c>
      <c r="C7" s="239"/>
      <c r="D7" s="239"/>
      <c r="E7" s="239" t="s">
        <v>109</v>
      </c>
      <c r="F7" s="239"/>
      <c r="G7" s="239"/>
      <c r="H7" s="239" t="s">
        <v>103</v>
      </c>
      <c r="I7" s="239"/>
      <c r="J7" s="239"/>
      <c r="K7" s="239" t="s">
        <v>28</v>
      </c>
      <c r="L7" s="239"/>
      <c r="M7" s="240"/>
      <c r="N7" s="44" t="s">
        <v>7</v>
      </c>
      <c r="P7" s="58"/>
    </row>
    <row r="8" spans="1:22" ht="28.5" x14ac:dyDescent="0.2">
      <c r="A8" s="238"/>
      <c r="B8" s="10" t="s">
        <v>29</v>
      </c>
      <c r="C8" s="17" t="s">
        <v>30</v>
      </c>
      <c r="D8" s="10" t="s">
        <v>3</v>
      </c>
      <c r="E8" s="10" t="s">
        <v>29</v>
      </c>
      <c r="F8" s="10" t="s">
        <v>30</v>
      </c>
      <c r="G8" s="10" t="s">
        <v>3</v>
      </c>
      <c r="H8" s="10" t="s">
        <v>29</v>
      </c>
      <c r="I8" s="10" t="s">
        <v>30</v>
      </c>
      <c r="J8" s="10" t="s">
        <v>3</v>
      </c>
      <c r="K8" s="10" t="s">
        <v>29</v>
      </c>
      <c r="L8" s="10" t="s">
        <v>30</v>
      </c>
      <c r="M8" s="11" t="s">
        <v>3</v>
      </c>
      <c r="N8" s="44" t="s">
        <v>7</v>
      </c>
      <c r="P8" s="224"/>
    </row>
    <row r="9" spans="1:22" ht="15" x14ac:dyDescent="0.25">
      <c r="A9" s="169" t="s">
        <v>135</v>
      </c>
      <c r="B9" s="99">
        <v>0</v>
      </c>
      <c r="C9" s="99">
        <v>0</v>
      </c>
      <c r="D9" s="99">
        <v>0</v>
      </c>
      <c r="E9" s="99">
        <v>0</v>
      </c>
      <c r="F9" s="99">
        <v>0</v>
      </c>
      <c r="G9" s="99">
        <v>4500</v>
      </c>
      <c r="H9" s="99">
        <v>0</v>
      </c>
      <c r="I9" s="99">
        <v>0</v>
      </c>
      <c r="J9" s="99">
        <v>4500</v>
      </c>
      <c r="K9" s="99">
        <f>H9-E9</f>
        <v>0</v>
      </c>
      <c r="L9" s="99">
        <f t="shared" ref="L9:M9" si="0">I9-F9</f>
        <v>0</v>
      </c>
      <c r="M9" s="100">
        <f t="shared" si="0"/>
        <v>0</v>
      </c>
      <c r="N9" s="44" t="s">
        <v>7</v>
      </c>
      <c r="P9" s="5"/>
    </row>
    <row r="10" spans="1:22" x14ac:dyDescent="0.2">
      <c r="A10" s="170" t="s">
        <v>136</v>
      </c>
      <c r="B10" s="22">
        <v>0</v>
      </c>
      <c r="C10" s="22">
        <v>0</v>
      </c>
      <c r="D10" s="22">
        <v>0</v>
      </c>
      <c r="E10" s="22">
        <v>0</v>
      </c>
      <c r="F10" s="22">
        <v>0</v>
      </c>
      <c r="G10" s="22">
        <v>650</v>
      </c>
      <c r="H10" s="22">
        <v>0</v>
      </c>
      <c r="I10" s="22">
        <v>0</v>
      </c>
      <c r="J10" s="22">
        <v>650</v>
      </c>
      <c r="K10" s="22">
        <f t="shared" ref="K10" si="1">H10-E10</f>
        <v>0</v>
      </c>
      <c r="L10" s="22">
        <f t="shared" ref="L10" si="2">I10-F10</f>
        <v>0</v>
      </c>
      <c r="M10" s="101">
        <f t="shared" ref="M10" si="3">J10-G10</f>
        <v>0</v>
      </c>
      <c r="N10" s="44" t="s">
        <v>7</v>
      </c>
      <c r="P10" s="19"/>
    </row>
    <row r="11" spans="1:22" ht="15" x14ac:dyDescent="0.25">
      <c r="A11" s="12" t="s">
        <v>84</v>
      </c>
      <c r="B11" s="102">
        <f t="shared" ref="B11:M11" si="4">SUM(B9:B10)</f>
        <v>0</v>
      </c>
      <c r="C11" s="102">
        <f t="shared" si="4"/>
        <v>0</v>
      </c>
      <c r="D11" s="102">
        <f t="shared" si="4"/>
        <v>0</v>
      </c>
      <c r="E11" s="102">
        <f t="shared" si="4"/>
        <v>0</v>
      </c>
      <c r="F11" s="102">
        <f t="shared" si="4"/>
        <v>0</v>
      </c>
      <c r="G11" s="102">
        <f t="shared" si="4"/>
        <v>5150</v>
      </c>
      <c r="H11" s="102">
        <f t="shared" si="4"/>
        <v>0</v>
      </c>
      <c r="I11" s="102">
        <f t="shared" si="4"/>
        <v>0</v>
      </c>
      <c r="J11" s="102">
        <f t="shared" si="4"/>
        <v>5150</v>
      </c>
      <c r="K11" s="102">
        <f t="shared" si="4"/>
        <v>0</v>
      </c>
      <c r="L11" s="102">
        <f t="shared" si="4"/>
        <v>0</v>
      </c>
      <c r="M11" s="103">
        <f t="shared" si="4"/>
        <v>0</v>
      </c>
      <c r="N11" s="44" t="s">
        <v>7</v>
      </c>
    </row>
    <row r="12" spans="1:22" ht="15" thickBot="1" x14ac:dyDescent="0.25">
      <c r="N12" s="44" t="s">
        <v>7</v>
      </c>
    </row>
    <row r="13" spans="1:22" ht="18" customHeight="1" x14ac:dyDescent="0.2">
      <c r="A13" s="237" t="s">
        <v>80</v>
      </c>
      <c r="B13" s="239" t="s">
        <v>106</v>
      </c>
      <c r="C13" s="239"/>
      <c r="D13" s="239"/>
      <c r="E13" s="239" t="s">
        <v>109</v>
      </c>
      <c r="F13" s="239"/>
      <c r="G13" s="239"/>
      <c r="H13" s="239" t="s">
        <v>103</v>
      </c>
      <c r="I13" s="239"/>
      <c r="J13" s="239"/>
      <c r="K13" s="239" t="s">
        <v>28</v>
      </c>
      <c r="L13" s="239"/>
      <c r="M13" s="240"/>
      <c r="N13" s="44" t="s">
        <v>7</v>
      </c>
    </row>
    <row r="14" spans="1:22" ht="28.5" x14ac:dyDescent="0.25">
      <c r="A14" s="238"/>
      <c r="B14" s="10" t="s">
        <v>29</v>
      </c>
      <c r="C14" s="17" t="s">
        <v>30</v>
      </c>
      <c r="D14" s="10" t="s">
        <v>3</v>
      </c>
      <c r="E14" s="10" t="s">
        <v>29</v>
      </c>
      <c r="F14" s="10" t="s">
        <v>30</v>
      </c>
      <c r="G14" s="10" t="s">
        <v>3</v>
      </c>
      <c r="H14" s="10" t="s">
        <v>29</v>
      </c>
      <c r="I14" s="10" t="s">
        <v>30</v>
      </c>
      <c r="J14" s="10" t="s">
        <v>3</v>
      </c>
      <c r="K14" s="10" t="s">
        <v>29</v>
      </c>
      <c r="L14" s="10" t="s">
        <v>30</v>
      </c>
      <c r="M14" s="11" t="s">
        <v>3</v>
      </c>
      <c r="N14" s="44" t="s">
        <v>7</v>
      </c>
      <c r="P14" s="46"/>
    </row>
    <row r="15" spans="1:22" ht="15" x14ac:dyDescent="0.25">
      <c r="A15" s="169" t="s">
        <v>132</v>
      </c>
      <c r="B15" s="99">
        <v>0</v>
      </c>
      <c r="C15" s="99">
        <v>0</v>
      </c>
      <c r="D15" s="99">
        <v>0</v>
      </c>
      <c r="E15" s="99">
        <v>0</v>
      </c>
      <c r="F15" s="99">
        <v>0</v>
      </c>
      <c r="G15" s="99">
        <v>5150</v>
      </c>
      <c r="H15" s="99">
        <v>0</v>
      </c>
      <c r="I15" s="99">
        <v>0</v>
      </c>
      <c r="J15" s="99">
        <v>5150</v>
      </c>
      <c r="K15" s="99">
        <f>H15-E15</f>
        <v>0</v>
      </c>
      <c r="L15" s="99">
        <f t="shared" ref="L15" si="5">I15-F15</f>
        <v>0</v>
      </c>
      <c r="M15" s="100">
        <f t="shared" ref="M15" si="6">J15-G15</f>
        <v>0</v>
      </c>
      <c r="N15" s="44" t="s">
        <v>7</v>
      </c>
      <c r="P15" s="5"/>
    </row>
    <row r="16" spans="1:22" ht="15" x14ac:dyDescent="0.25">
      <c r="A16" s="12" t="s">
        <v>84</v>
      </c>
      <c r="B16" s="102">
        <f t="shared" ref="B16:M16" si="7">SUM(B15:B15)</f>
        <v>0</v>
      </c>
      <c r="C16" s="102">
        <f t="shared" si="7"/>
        <v>0</v>
      </c>
      <c r="D16" s="102">
        <f t="shared" si="7"/>
        <v>0</v>
      </c>
      <c r="E16" s="102">
        <f t="shared" si="7"/>
        <v>0</v>
      </c>
      <c r="F16" s="102">
        <f t="shared" si="7"/>
        <v>0</v>
      </c>
      <c r="G16" s="102">
        <f t="shared" si="7"/>
        <v>5150</v>
      </c>
      <c r="H16" s="102">
        <f t="shared" si="7"/>
        <v>0</v>
      </c>
      <c r="I16" s="102">
        <f t="shared" si="7"/>
        <v>0</v>
      </c>
      <c r="J16" s="102">
        <f t="shared" si="7"/>
        <v>5150</v>
      </c>
      <c r="K16" s="102">
        <f t="shared" si="7"/>
        <v>0</v>
      </c>
      <c r="L16" s="102">
        <f t="shared" si="7"/>
        <v>0</v>
      </c>
      <c r="M16" s="103">
        <f t="shared" si="7"/>
        <v>0</v>
      </c>
      <c r="N16" s="44" t="s">
        <v>7</v>
      </c>
      <c r="P16" s="5"/>
    </row>
    <row r="17" spans="1:14" x14ac:dyDescent="0.2">
      <c r="A17" s="118" t="s">
        <v>151</v>
      </c>
      <c r="N17" s="44" t="s">
        <v>7</v>
      </c>
    </row>
    <row r="18" spans="1:14" x14ac:dyDescent="0.2">
      <c r="N18" s="44" t="s">
        <v>8</v>
      </c>
    </row>
    <row r="20" spans="1:14" x14ac:dyDescent="0.2">
      <c r="A20" s="178"/>
    </row>
  </sheetData>
  <mergeCells count="16">
    <mergeCell ref="A13:A14"/>
    <mergeCell ref="B13:D13"/>
    <mergeCell ref="E13:G13"/>
    <mergeCell ref="H13:J13"/>
    <mergeCell ref="K13:M13"/>
    <mergeCell ref="A7:A8"/>
    <mergeCell ref="B7:D7"/>
    <mergeCell ref="E7:G7"/>
    <mergeCell ref="H7:J7"/>
    <mergeCell ref="K7:M7"/>
    <mergeCell ref="A6:M6"/>
    <mergeCell ref="A1:M1"/>
    <mergeCell ref="A3:M3"/>
    <mergeCell ref="A4:M4"/>
    <mergeCell ref="A5:M5"/>
    <mergeCell ref="A2:M2"/>
  </mergeCells>
  <printOptions horizontalCentered="1"/>
  <pageMargins left="0.7" right="0.7" top="0.75" bottom="0.75" header="0.3" footer="0.3"/>
  <pageSetup scale="79"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A. Organization Chart</vt:lpstr>
      <vt:lpstr>B. Summ of Req.</vt:lpstr>
      <vt:lpstr>B. Summ of Req. by DU</vt:lpstr>
      <vt:lpstr>C. Program Changes by DU</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vt:lpstr>
      <vt:lpstr>L. Studies</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'J. Financial Analysis'!Print_Area</vt:lpstr>
      <vt:lpstr>'K. Summary by OC'!Print_Area</vt:lpstr>
      <vt:lpstr>'L. Studies'!Print_Area</vt:lpstr>
      <vt:lpstr>'D. Strategic Goals &amp; Objectives'!Print_Titles</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2014-03-07T17:04:46Z</cp:lastPrinted>
  <dcterms:created xsi:type="dcterms:W3CDTF">2012-12-06T16:08:32Z</dcterms:created>
  <dcterms:modified xsi:type="dcterms:W3CDTF">2014-03-07T17:06:47Z</dcterms:modified>
</cp:coreProperties>
</file>