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2555" tabRatio="806" firstSheet="2" activeTab="8"/>
  </bookViews>
  <sheets>
    <sheet name="A. Org Chart " sheetId="39" r:id="rId1"/>
    <sheet name="B. Summ of Req." sheetId="42" r:id="rId2"/>
    <sheet name="B. Summ of Req. by DU (2)" sheetId="28" r:id="rId3"/>
    <sheet name="D. Strategic Goals &amp; Object (2" sheetId="32" r:id="rId4"/>
    <sheet name="E. ATB Justification" sheetId="21" r:id="rId5"/>
    <sheet name="F. 2013 Crosswalk" sheetId="10" r:id="rId6"/>
    <sheet name="G. 2014 Crosswalk" sheetId="41" r:id="rId7"/>
    <sheet name="I. Permanent Positions (2)" sheetId="33" r:id="rId8"/>
    <sheet name="K. Summary by OC (3)" sheetId="40" r:id="rId9"/>
  </sheets>
  <externalReferences>
    <externalReference r:id="rId10"/>
    <externalReference r:id="rId11"/>
    <externalReference r:id="rId12"/>
    <externalReference r:id="rId13"/>
  </externalReferences>
  <definedNames>
    <definedName name="____1ATTORNEY_SUPP" localSheetId="3">#REF!</definedName>
    <definedName name="____1ATTORNEY_SUPP" localSheetId="7">#REF!</definedName>
    <definedName name="____1ATTORNEY_SUPP" localSheetId="8">#REF!</definedName>
    <definedName name="____1ATTORNEY_SUPP">#REF!</definedName>
    <definedName name="____2GA_ROLLUP" localSheetId="3">#REF!</definedName>
    <definedName name="____2GA_ROLLUP" localSheetId="7">#REF!</definedName>
    <definedName name="____2GA_ROLLUP" localSheetId="8">#REF!</definedName>
    <definedName name="____2GA_ROLLUP">#REF!</definedName>
    <definedName name="____3POS_BY_CAT" localSheetId="3">#REF!</definedName>
    <definedName name="____3POS_BY_CAT" localSheetId="7">#REF!</definedName>
    <definedName name="____3POS_BY_CAT">#REF!</definedName>
    <definedName name="___1ATTORNEY_SUPP">#REF!</definedName>
    <definedName name="___2GA_ROLLUP">#REF!</definedName>
    <definedName name="___3POS_BY_CAT">#REF!</definedName>
    <definedName name="__1ATTORNEY_SUPP">#REF!</definedName>
    <definedName name="__2GA_ROLLUP">#REF!</definedName>
    <definedName name="__3POS_BY_CAT">#REF!</definedName>
    <definedName name="_11POS_BY_CAT" localSheetId="2">#REF!</definedName>
    <definedName name="_11POS_BY_CAT" localSheetId="6">#REF!</definedName>
    <definedName name="_11POS_BY_CAT" localSheetId="7">#REF!</definedName>
    <definedName name="_11POS_BY_CAT" localSheetId="8">#REF!</definedName>
    <definedName name="_11POS_BY_CAT">#REF!</definedName>
    <definedName name="_1ATTORNEY_SUPP" localSheetId="7">#REF!</definedName>
    <definedName name="_1ATTORNEY_SUPP">#REF!</definedName>
    <definedName name="_2ATTORNEY_SUPP" localSheetId="7">#REF!</definedName>
    <definedName name="_2ATTORNEY_SUPP">#REF!</definedName>
    <definedName name="_2GA_ROLLUP">#REF!</definedName>
    <definedName name="_3GA_ROLLUP">#REF!</definedName>
    <definedName name="_3POS_BY_CAT">#REF!</definedName>
    <definedName name="_4POS_BY_CAT">#REF!</definedName>
    <definedName name="_5GA_ROLLUP">#REF!</definedName>
    <definedName name="_6GA_ROLLUP">#REF!</definedName>
    <definedName name="_7GA_ROLLUP">#REF!</definedName>
    <definedName name="_8POS_BY_CAT">#REF!</definedName>
    <definedName name="_9POS_BY_CAT">#REF!</definedName>
    <definedName name="_xlnm._FilterDatabase" hidden="1">#REF!</definedName>
    <definedName name="DL" localSheetId="8">#REF!</definedName>
    <definedName name="DL">#REF!</definedName>
    <definedName name="DR11D00002" localSheetId="8">[1]Deob_Reob!#REF!</definedName>
    <definedName name="DR11D00002">[1]Deob_Reob!#REF!</definedName>
    <definedName name="EXECSUPP" localSheetId="6">#REF!</definedName>
    <definedName name="EXECSUPP" localSheetId="8">#REF!</definedName>
    <definedName name="EXECSUPP">#REF!</definedName>
    <definedName name="FY0711.1" localSheetId="6">#REF!</definedName>
    <definedName name="FY0711.1" localSheetId="8">#REF!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0">#REF!</definedName>
    <definedName name="_xlnm.Print_Area" localSheetId="1">'B. Summ of Req.'!$A$1:$D$61</definedName>
    <definedName name="_xlnm.Print_Area" localSheetId="2">'B. Summ of Req. by DU (2)'!$A$1:$M$34</definedName>
    <definedName name="_xlnm.Print_Area" localSheetId="3">'D. Strategic Goals &amp; Object (2'!$A$1:$N$32</definedName>
    <definedName name="_xlnm.Print_Area" localSheetId="4">'E. ATB Justification'!$A$1:$G$28</definedName>
    <definedName name="_xlnm.Print_Area" localSheetId="5">'F. 2013 Crosswalk'!$A$1:$R$29</definedName>
    <definedName name="_xlnm.Print_Area" localSheetId="6">'G. 2014 Crosswalk'!$A$1:$L$33</definedName>
    <definedName name="_xlnm.Print_Area" localSheetId="7">'I. Permanent Positions (2)'!$A$1:$J$26</definedName>
    <definedName name="_xlnm.Print_Area" localSheetId="8">'K. Summary by OC (3)'!$A$1:$I$52</definedName>
    <definedName name="_xlnm.Print_Area">#REF!</definedName>
    <definedName name="_xlnm.Print_Titles" localSheetId="4">'E. ATB Justification'!$1:$6</definedName>
    <definedName name="REIMPRO" localSheetId="2">#REF!</definedName>
    <definedName name="REIMPRO" localSheetId="6">#REF!</definedName>
    <definedName name="REIMPRO" localSheetId="7">#REF!</definedName>
    <definedName name="REIMPRO" localSheetId="8">#REF!</definedName>
    <definedName name="REIMPRO">#REF!</definedName>
    <definedName name="REIMSOR" localSheetId="7">#REF!</definedName>
    <definedName name="REIMSOR">#REF!</definedName>
    <definedName name="Surplus">[2]Security!#REF!</definedName>
    <definedName name="Test" localSheetId="0">#REF!</definedName>
    <definedName name="Test" localSheetId="1">#REF!</definedName>
    <definedName name="Test" localSheetId="7">#REF!</definedName>
    <definedName name="Test" localSheetId="8">#REF!</definedName>
    <definedName name="Test">#REF!</definedName>
  </definedNames>
  <calcPr calcId="145621"/>
</workbook>
</file>

<file path=xl/calcChain.xml><?xml version="1.0" encoding="utf-8"?>
<calcChain xmlns="http://schemas.openxmlformats.org/spreadsheetml/2006/main">
  <c r="E8" i="40" l="1"/>
  <c r="E16" i="40"/>
  <c r="R9" i="10"/>
  <c r="A2" i="10" l="1"/>
  <c r="A2" i="21"/>
  <c r="D42" i="42"/>
  <c r="C42" i="42"/>
  <c r="B42" i="42"/>
  <c r="D9" i="42"/>
  <c r="D54" i="42" l="1"/>
  <c r="C54" i="42"/>
  <c r="B54" i="42"/>
  <c r="D50" i="42"/>
  <c r="C50" i="42"/>
  <c r="B50" i="42"/>
  <c r="D41" i="42"/>
  <c r="C41" i="42"/>
  <c r="C43" i="42" s="1"/>
  <c r="B41" i="42"/>
  <c r="B43" i="42" s="1"/>
  <c r="D20" i="42"/>
  <c r="B20" i="42"/>
  <c r="C20" i="42"/>
  <c r="C12" i="42"/>
  <c r="B12" i="42"/>
  <c r="D12" i="42"/>
  <c r="D55" i="42" l="1"/>
  <c r="B55" i="42"/>
  <c r="C55" i="42"/>
  <c r="C56" i="42"/>
  <c r="C58" i="42" s="1"/>
  <c r="D43" i="42"/>
  <c r="D56" i="42" s="1"/>
  <c r="B56" i="42"/>
  <c r="B58" i="42" s="1"/>
  <c r="B59" i="42" s="1"/>
  <c r="K21" i="41"/>
  <c r="K20" i="41"/>
  <c r="K16" i="41"/>
  <c r="L14" i="41"/>
  <c r="I13" i="41"/>
  <c r="I15" i="41" s="1"/>
  <c r="H13" i="41"/>
  <c r="G13" i="41"/>
  <c r="G15" i="41" s="1"/>
  <c r="F13" i="41"/>
  <c r="E13" i="41"/>
  <c r="E15" i="41" s="1"/>
  <c r="D13" i="41"/>
  <c r="D15" i="41" s="1"/>
  <c r="C13" i="41"/>
  <c r="C17" i="41" s="1"/>
  <c r="C22" i="41" s="1"/>
  <c r="B13" i="41"/>
  <c r="L12" i="41"/>
  <c r="K12" i="41"/>
  <c r="J12" i="41"/>
  <c r="L11" i="41"/>
  <c r="K11" i="41"/>
  <c r="J11" i="41"/>
  <c r="L10" i="41"/>
  <c r="K10" i="41"/>
  <c r="J10" i="41"/>
  <c r="L9" i="41"/>
  <c r="K9" i="41"/>
  <c r="J9" i="41"/>
  <c r="F17" i="41" l="1"/>
  <c r="F22" i="41" s="1"/>
  <c r="F15" i="41"/>
  <c r="H17" i="41"/>
  <c r="H22" i="41" s="1"/>
  <c r="H15" i="41"/>
  <c r="L15" i="41" s="1"/>
  <c r="J13" i="41"/>
  <c r="J15" i="41" s="1"/>
  <c r="D58" i="42"/>
  <c r="D59" i="42"/>
  <c r="C59" i="42"/>
  <c r="K13" i="41"/>
  <c r="L13" i="41"/>
  <c r="K17" i="41" l="1"/>
  <c r="K22" i="41" s="1"/>
  <c r="K15" i="41"/>
  <c r="I50" i="40" l="1"/>
  <c r="I49" i="40"/>
  <c r="H47" i="40"/>
  <c r="H45" i="40"/>
  <c r="F45" i="40"/>
  <c r="D45" i="40"/>
  <c r="B45" i="40"/>
  <c r="I44" i="40"/>
  <c r="I43" i="40"/>
  <c r="I42" i="40"/>
  <c r="I41" i="40"/>
  <c r="I40" i="40"/>
  <c r="I39" i="40"/>
  <c r="I38" i="40"/>
  <c r="I36" i="40"/>
  <c r="I35" i="40"/>
  <c r="I34" i="40"/>
  <c r="I33" i="40"/>
  <c r="I32" i="40"/>
  <c r="I31" i="40"/>
  <c r="I30" i="40"/>
  <c r="I29" i="40"/>
  <c r="I28" i="40"/>
  <c r="I27" i="40"/>
  <c r="I26" i="40"/>
  <c r="I25" i="40"/>
  <c r="I24" i="40"/>
  <c r="I23" i="40"/>
  <c r="I22" i="40"/>
  <c r="I21" i="40"/>
  <c r="I20" i="40"/>
  <c r="I19" i="40"/>
  <c r="I18" i="40"/>
  <c r="I17" i="40"/>
  <c r="I16" i="40"/>
  <c r="C14" i="40"/>
  <c r="C37" i="40" s="1"/>
  <c r="C45" i="40" s="1"/>
  <c r="I13" i="40"/>
  <c r="H13" i="40"/>
  <c r="I12" i="40"/>
  <c r="H12" i="40"/>
  <c r="I11" i="40"/>
  <c r="H11" i="40"/>
  <c r="G10" i="40"/>
  <c r="G14" i="40" s="1"/>
  <c r="G37" i="40" s="1"/>
  <c r="G45" i="40" s="1"/>
  <c r="F10" i="40"/>
  <c r="F14" i="40" s="1"/>
  <c r="E10" i="40"/>
  <c r="E14" i="40" s="1"/>
  <c r="E37" i="40" s="1"/>
  <c r="E45" i="40" s="1"/>
  <c r="D10" i="40"/>
  <c r="D14" i="40" s="1"/>
  <c r="B10" i="40"/>
  <c r="B14" i="40" s="1"/>
  <c r="I9" i="40"/>
  <c r="H9" i="40"/>
  <c r="I8" i="40"/>
  <c r="H8" i="40"/>
  <c r="A2" i="40"/>
  <c r="I10" i="40" l="1"/>
  <c r="I14" i="40" s="1"/>
  <c r="I37" i="40" s="1"/>
  <c r="I45" i="40" s="1"/>
  <c r="H10" i="40"/>
  <c r="H14" i="40" s="1"/>
  <c r="I9" i="33"/>
  <c r="I10" i="33"/>
  <c r="I11" i="33"/>
  <c r="I12" i="33"/>
  <c r="I13" i="33"/>
  <c r="I14" i="33"/>
  <c r="I15" i="33"/>
  <c r="I16" i="33"/>
  <c r="I17" i="33"/>
  <c r="I18" i="33"/>
  <c r="I19" i="33"/>
  <c r="I20" i="33"/>
  <c r="I21" i="33"/>
  <c r="C21" i="32" l="1"/>
  <c r="J26" i="33" l="1"/>
  <c r="G26" i="33"/>
  <c r="F26" i="33"/>
  <c r="E26" i="33"/>
  <c r="D26" i="33"/>
  <c r="C26" i="33"/>
  <c r="B26" i="33"/>
  <c r="H23" i="33"/>
  <c r="I23" i="33" s="1"/>
  <c r="J22" i="33"/>
  <c r="H22" i="33"/>
  <c r="G22" i="33"/>
  <c r="F22" i="33"/>
  <c r="E22" i="33"/>
  <c r="D22" i="33"/>
  <c r="C22" i="33"/>
  <c r="B22" i="33"/>
  <c r="A2" i="33"/>
  <c r="G21" i="21"/>
  <c r="F21" i="21"/>
  <c r="E21" i="21"/>
  <c r="H24" i="33" l="1"/>
  <c r="I24" i="33" s="1"/>
  <c r="I22" i="33"/>
  <c r="H25" i="33"/>
  <c r="I25" i="33" s="1"/>
  <c r="I26" i="33" s="1"/>
  <c r="H26" i="33"/>
  <c r="A2" i="41" l="1"/>
  <c r="L27" i="32" l="1"/>
  <c r="K27" i="32"/>
  <c r="J27" i="32"/>
  <c r="I27" i="32"/>
  <c r="H27" i="32"/>
  <c r="G27" i="32"/>
  <c r="F27" i="32"/>
  <c r="E27" i="32"/>
  <c r="D27" i="32"/>
  <c r="C27" i="32"/>
  <c r="N26" i="32"/>
  <c r="M26" i="32"/>
  <c r="N25" i="32"/>
  <c r="M25" i="32"/>
  <c r="N24" i="32"/>
  <c r="N27" i="32" s="1"/>
  <c r="M24" i="32"/>
  <c r="N23" i="32"/>
  <c r="M23" i="32"/>
  <c r="L21" i="32"/>
  <c r="K21" i="32"/>
  <c r="J21" i="32"/>
  <c r="I21" i="32"/>
  <c r="H21" i="32"/>
  <c r="G21" i="32"/>
  <c r="F21" i="32"/>
  <c r="E21" i="32"/>
  <c r="D21" i="32"/>
  <c r="N20" i="32"/>
  <c r="M20" i="32"/>
  <c r="N19" i="32"/>
  <c r="M19" i="32"/>
  <c r="N18" i="32"/>
  <c r="M18" i="32"/>
  <c r="N17" i="32"/>
  <c r="M17" i="32"/>
  <c r="N16" i="32"/>
  <c r="N21" i="32" s="1"/>
  <c r="N15" i="32"/>
  <c r="M15" i="32"/>
  <c r="L13" i="32"/>
  <c r="K13" i="32"/>
  <c r="J13" i="32"/>
  <c r="I13" i="32"/>
  <c r="H13" i="32"/>
  <c r="G13" i="32"/>
  <c r="F13" i="32"/>
  <c r="E13" i="32"/>
  <c r="D13" i="32"/>
  <c r="C13" i="32"/>
  <c r="N12" i="32"/>
  <c r="M12" i="32"/>
  <c r="N11" i="32"/>
  <c r="M11" i="32"/>
  <c r="N10" i="32"/>
  <c r="M10" i="32"/>
  <c r="M13" i="32" l="1"/>
  <c r="M27" i="32"/>
  <c r="C29" i="32"/>
  <c r="K29" i="32"/>
  <c r="G29" i="32"/>
  <c r="N13" i="32"/>
  <c r="D29" i="32"/>
  <c r="L29" i="32"/>
  <c r="J29" i="32"/>
  <c r="H29" i="32"/>
  <c r="M21" i="32"/>
  <c r="M29" i="32" s="1"/>
  <c r="E29" i="32"/>
  <c r="I29" i="32"/>
  <c r="F29" i="32"/>
  <c r="N29" i="32"/>
  <c r="I30" i="28" l="1"/>
  <c r="I29" i="28"/>
  <c r="G24" i="28"/>
  <c r="G26" i="28" s="1"/>
  <c r="F24" i="28"/>
  <c r="F28" i="28" s="1"/>
  <c r="F33" i="28" s="1"/>
  <c r="E24" i="28"/>
  <c r="D24" i="28"/>
  <c r="D26" i="28" s="1"/>
  <c r="C24" i="28"/>
  <c r="C28" i="28" s="1"/>
  <c r="C33" i="28" s="1"/>
  <c r="B24" i="28"/>
  <c r="A23" i="28"/>
  <c r="L18" i="28"/>
  <c r="I32" i="28" s="1"/>
  <c r="L17" i="28"/>
  <c r="I31" i="28" s="1"/>
  <c r="L13" i="28"/>
  <c r="I27" i="28" s="1"/>
  <c r="M11" i="28"/>
  <c r="J25" i="28" s="1"/>
  <c r="J10" i="28"/>
  <c r="J12" i="28" s="1"/>
  <c r="I10" i="28"/>
  <c r="I14" i="28" s="1"/>
  <c r="I19" i="28" s="1"/>
  <c r="H10" i="28"/>
  <c r="G10" i="28"/>
  <c r="G12" i="28" s="1"/>
  <c r="F10" i="28"/>
  <c r="F14" i="28" s="1"/>
  <c r="F19" i="28" s="1"/>
  <c r="E10" i="28"/>
  <c r="D10" i="28"/>
  <c r="D12" i="28" s="1"/>
  <c r="C10" i="28"/>
  <c r="C14" i="28" s="1"/>
  <c r="C19" i="28" s="1"/>
  <c r="B10" i="28"/>
  <c r="M9" i="28"/>
  <c r="J23" i="28" s="1"/>
  <c r="J24" i="28" s="1"/>
  <c r="L9" i="28"/>
  <c r="I23" i="28" s="1"/>
  <c r="I24" i="28" s="1"/>
  <c r="K9" i="28"/>
  <c r="H23" i="28" s="1"/>
  <c r="H24" i="28" s="1"/>
  <c r="M12" i="28" l="1"/>
  <c r="J26" i="28" s="1"/>
  <c r="L19" i="28"/>
  <c r="I33" i="28" s="1"/>
  <c r="L10" i="28"/>
  <c r="M10" i="28"/>
  <c r="K10" i="28"/>
  <c r="L14" i="28"/>
  <c r="I28" i="28" s="1"/>
  <c r="J10" i="10" l="1"/>
  <c r="I10" i="10"/>
  <c r="I12" i="10" s="1"/>
  <c r="I17" i="10" s="1"/>
  <c r="H10" i="10"/>
  <c r="E24" i="21" l="1"/>
  <c r="E27" i="21" l="1"/>
  <c r="E10" i="21" l="1"/>
  <c r="F10" i="21"/>
  <c r="G10" i="21"/>
  <c r="E13" i="21"/>
  <c r="F13" i="21"/>
  <c r="G13" i="21"/>
  <c r="F24" i="21"/>
  <c r="G24" i="21"/>
  <c r="F27" i="21"/>
  <c r="G27" i="21"/>
  <c r="E32" i="21"/>
  <c r="F32" i="21"/>
  <c r="G32" i="21"/>
  <c r="E28" i="21" l="1"/>
  <c r="G28" i="21"/>
  <c r="F28" i="21"/>
  <c r="Q16" i="10"/>
  <c r="Q15" i="10"/>
  <c r="Q11" i="10"/>
  <c r="G10" i="10"/>
  <c r="F10" i="10"/>
  <c r="F12" i="10" s="1"/>
  <c r="F17" i="10" s="1"/>
  <c r="E10" i="10"/>
  <c r="P9" i="10" l="1"/>
  <c r="M10" i="10" l="1"/>
  <c r="L10" i="10"/>
  <c r="L12" i="10" s="1"/>
  <c r="K10" i="10"/>
  <c r="O10" i="10"/>
  <c r="N10" i="10"/>
  <c r="D10" i="10"/>
  <c r="C10" i="10"/>
  <c r="C12" i="10" s="1"/>
  <c r="C17" i="10" s="1"/>
  <c r="B10" i="10"/>
  <c r="L17" i="10" l="1"/>
  <c r="Q10" i="10"/>
  <c r="P10" i="10"/>
  <c r="R10" i="10"/>
  <c r="Q12" i="10" l="1"/>
  <c r="Q17" i="10" s="1"/>
</calcChain>
</file>

<file path=xl/sharedStrings.xml><?xml version="1.0" encoding="utf-8"?>
<sst xmlns="http://schemas.openxmlformats.org/spreadsheetml/2006/main" count="655" uniqueCount="218">
  <si>
    <t>Summary of Requirements</t>
  </si>
  <si>
    <t>Salaries and Expenses</t>
  </si>
  <si>
    <t>(Dollars in Thousands)</t>
  </si>
  <si>
    <t>Direct Pos.</t>
  </si>
  <si>
    <t>Amount</t>
  </si>
  <si>
    <t>Technical Adjustments</t>
  </si>
  <si>
    <t>Pay and Benefits</t>
  </si>
  <si>
    <t>Domestic Rent and Facilities</t>
  </si>
  <si>
    <t>Other Adjustments</t>
  </si>
  <si>
    <t>Total Program Changes</t>
  </si>
  <si>
    <t>end of line</t>
  </si>
  <si>
    <t>end of sheet</t>
  </si>
  <si>
    <t>General Instructions</t>
  </si>
  <si>
    <t>Decision Unit 2</t>
  </si>
  <si>
    <t>Decision Unit 4</t>
  </si>
  <si>
    <t>Total</t>
  </si>
  <si>
    <t>Reimbursable FTE</t>
  </si>
  <si>
    <t>Other FTE:</t>
  </si>
  <si>
    <t>LEAP</t>
  </si>
  <si>
    <t>Overtime</t>
  </si>
  <si>
    <t>Direct FTE</t>
  </si>
  <si>
    <r>
      <t xml:space="preserve">List all DU assigned to your organization.  </t>
    </r>
    <r>
      <rPr>
        <b/>
        <sz val="11"/>
        <color theme="1"/>
        <rFont val="Arial"/>
        <family val="2"/>
      </rPr>
      <t>DU should be consistent with exhibits C, F, G and J.</t>
    </r>
  </si>
  <si>
    <t>Check List</t>
  </si>
  <si>
    <t>Are the number of Reimb. FTE, LEAP FTE and OVT FTE correct?</t>
  </si>
  <si>
    <t>Program Increases</t>
  </si>
  <si>
    <t>Program Offsets</t>
  </si>
  <si>
    <t>Resources by Department of Justice Strategic Goal/Objective</t>
  </si>
  <si>
    <t>Strategic Goal and Strategic Objective</t>
  </si>
  <si>
    <t>Direct Amount</t>
  </si>
  <si>
    <t>Direct/
Reimb FTE</t>
  </si>
  <si>
    <t>Goal 1</t>
  </si>
  <si>
    <t>Prevent, disrupt, and defeat terrorist operations before they occur.</t>
  </si>
  <si>
    <t>Prosecute those involved in terrorist acts.</t>
  </si>
  <si>
    <t>Combat espionage against the United States.</t>
  </si>
  <si>
    <t xml:space="preserve">Prevent Terrorism and Promote the Nation's Security Consistent with the Rule of Law
</t>
  </si>
  <si>
    <t>Goal 2</t>
  </si>
  <si>
    <t>Prevent Crime, Protect the Rights of the American People, and enforce Federal Law</t>
  </si>
  <si>
    <t>Subtotal, Goal 2</t>
  </si>
  <si>
    <t>Subtotal, Goal 1</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</si>
  <si>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</si>
  <si>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</si>
  <si>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</si>
  <si>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</si>
  <si>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</si>
  <si>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Protect the federal fisc and defend the interests of the United States.</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</si>
  <si>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</si>
  <si>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</si>
  <si>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</si>
  <si>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</si>
  <si>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</si>
  <si>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Adjudicate all immigration cases promptly and impartially in accordance with due process.</t>
  </si>
  <si>
    <t>Use FTE % to spread overhead by DOJ Strategic Goal/objective.  If FTE % is not used, describe overhead allocation method.</t>
  </si>
  <si>
    <t>Subtotal, Technical Adjustments</t>
  </si>
  <si>
    <t>Transfers</t>
  </si>
  <si>
    <t>List and justify each item separately.  Explanation should specifically explains reason, arithmetic calculations, and the current services to which each transfer applies.</t>
  </si>
  <si>
    <t>Subtotal, Transfers</t>
  </si>
  <si>
    <t>25.6 Medical Care</t>
  </si>
  <si>
    <t>Subtotal, Pay and Benefits</t>
  </si>
  <si>
    <t>Subtotal, Domestic Rent and Facilities</t>
  </si>
  <si>
    <t>Subtotal, Other Adjustments</t>
  </si>
  <si>
    <t>Reprogramming/Transfers</t>
  </si>
  <si>
    <t xml:space="preserve">Carryover </t>
  </si>
  <si>
    <t>Crosswalk of 2013 Availability</t>
  </si>
  <si>
    <t>Increase/Decrease</t>
  </si>
  <si>
    <t>Reimb. Pos.</t>
  </si>
  <si>
    <t>Detail of Permanent Positions by Category</t>
  </si>
  <si>
    <t>ATBs</t>
  </si>
  <si>
    <t>Category</t>
  </si>
  <si>
    <t>Total Direct Pos.</t>
  </si>
  <si>
    <t>Total Reimb. Pos.</t>
  </si>
  <si>
    <t>Headquarters (Washington, D.C.)</t>
  </si>
  <si>
    <t>U.S. Field</t>
  </si>
  <si>
    <t>Foreign Field</t>
  </si>
  <si>
    <t>Summary of Requirements by Object Class</t>
  </si>
  <si>
    <t>Object Class</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</si>
  <si>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</si>
  <si>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</si>
  <si>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</si>
  <si>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</si>
  <si>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</si>
  <si>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</si>
  <si>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</si>
  <si>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</si>
  <si>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</si>
  <si>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</si>
  <si>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</si>
  <si>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</si>
  <si>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</si>
  <si>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</si>
  <si>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</si>
  <si>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</si>
  <si>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</si>
  <si>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</si>
  <si>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</si>
  <si>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</si>
  <si>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</si>
  <si>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</si>
  <si>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</si>
  <si>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</si>
  <si>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</si>
  <si>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</si>
  <si>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</si>
  <si>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</si>
  <si>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</si>
  <si>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Base Adjustments</t>
  </si>
  <si>
    <t>Total Technical and Base Adjustments</t>
  </si>
  <si>
    <t>Estimate FTE</t>
  </si>
  <si>
    <t>Estim. FTE</t>
  </si>
  <si>
    <t>Balance Rescission</t>
  </si>
  <si>
    <t>Total Direct</t>
  </si>
  <si>
    <t>Total Direct and Reimb. FTE</t>
  </si>
  <si>
    <t>Grand Total, FTE</t>
  </si>
  <si>
    <t>Program Activity</t>
  </si>
  <si>
    <t>Direct Positions, FTE and Amount in this exhibit should agree with the corresponding information in exhibit B - Part I</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</si>
  <si>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</si>
  <si>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</si>
  <si>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</si>
  <si>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</si>
  <si>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</si>
  <si>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</si>
  <si>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t>Recoveries/Refunds</t>
  </si>
  <si>
    <t>11.5 Other Personnel Compensation</t>
  </si>
  <si>
    <t>22.0 Transportation of Things</t>
  </si>
  <si>
    <t>Subtract - Unobligated Balance, Start-of-Year</t>
  </si>
  <si>
    <t>Do NOT change font, font size and other display settings.</t>
  </si>
  <si>
    <r>
      <t xml:space="preserve">Insert/delete rows as needed. </t>
    </r>
    <r>
      <rPr>
        <b/>
        <sz val="11"/>
        <color theme="0"/>
        <rFont val="Arial"/>
        <family val="2"/>
      </rPr>
      <t xml:space="preserve"> Make sure total formula includes applicable rows in calculation.</t>
    </r>
  </si>
  <si>
    <t xml:space="preserve">This is a snapshot of Total Budget Request by DU. </t>
  </si>
  <si>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</si>
  <si>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</si>
  <si>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Total of all Strategic Goal/Objective must agree with exhibit B.</t>
  </si>
  <si>
    <t>Include all appropriations and spread out by Strategic Objective.</t>
  </si>
  <si>
    <t>Est. FTE</t>
  </si>
  <si>
    <t>Total Direct with Rescission</t>
  </si>
  <si>
    <t>Add - Unobligated End-of-Year, Expiring</t>
  </si>
  <si>
    <t>Carryover:</t>
  </si>
  <si>
    <t>Recoveries/Refunds:</t>
  </si>
  <si>
    <t>Total Technical Adjustments</t>
  </si>
  <si>
    <t>Do PRIOR YEAR Direct Positions, Estimated FTE and Amount agree with exhibit B - Part I?</t>
  </si>
  <si>
    <t>Do CURRENT YEAR Direct Positions, Estimated FTE and Amount agree with exhibit B - Part I?</t>
  </si>
  <si>
    <t>Do BUDGET YEAR ATB and Technical Adjustments Direct Positions, Estimated FTE and Amount agree with exhibit B - Part I?</t>
  </si>
  <si>
    <t>Do BUDGET YEAR Current Services Direct Positions, Estimated FTE and Amount agree with exhibit B - Part I?</t>
  </si>
  <si>
    <t>Do BUDGET YEAR Program Increases Direct Positions, Estimated FTE and Amount agree with exhibit B - Part I?</t>
  </si>
  <si>
    <t>Do BUDGET YEAR Program Offsets Direct Positions, Estimated FTE and Amount agree with exhibit B - Part I?</t>
  </si>
  <si>
    <t>Do BUDGET YEAR Total Request Direct Positions, Estimated FTE and Amount agree with exhibit B - Part I?</t>
  </si>
  <si>
    <t>Subtract - Transfers/Reprogramming</t>
  </si>
  <si>
    <t>FY 2015 Request</t>
  </si>
  <si>
    <t>2015 Current Services</t>
  </si>
  <si>
    <t>2015 Total Request</t>
  </si>
  <si>
    <t>2015 Balance Rescission [if applicable]</t>
  </si>
  <si>
    <t>2015 Total Request (with Balance Rescission)</t>
  </si>
  <si>
    <t>2014 - 2015 Total Change</t>
  </si>
  <si>
    <t>2015 Technical and Base Adjustments</t>
  </si>
  <si>
    <t>2015 Increases</t>
  </si>
  <si>
    <t>2015 Offsets</t>
  </si>
  <si>
    <t>2015 Request</t>
  </si>
  <si>
    <t>2013 Appropriation Enacted w/o Balance Rescission</t>
  </si>
  <si>
    <t>2013 Appropriation Enacted with Balance Rescissions</t>
  </si>
  <si>
    <t>2013 Enacted with Rescissions and Sequester</t>
  </si>
  <si>
    <t>Sequestration Restoration:</t>
  </si>
  <si>
    <t>2013 Estimate</t>
  </si>
  <si>
    <t>Sequester</t>
  </si>
  <si>
    <t>Office on Violence Against Women</t>
  </si>
  <si>
    <t>Restoration of Authorized FTE</t>
  </si>
  <si>
    <t>Management and Administration</t>
  </si>
  <si>
    <t>A: Organizational Chart -Management and Administration</t>
  </si>
  <si>
    <r>
      <rPr>
        <b/>
        <u/>
        <sz val="9"/>
        <color theme="1"/>
        <rFont val="Arial"/>
        <family val="2"/>
      </rPr>
      <t xml:space="preserve">2015 Pay Raise:    </t>
    </r>
    <r>
      <rPr>
        <u/>
        <sz val="9"/>
        <color theme="1"/>
        <rFont val="Arial"/>
        <family val="2"/>
      </rPr>
      <t xml:space="preserve">   This request provides for a proposed 1 percent pay raise to be effective in January of 2015.  The increase only includes the general pay raise.  The amount requested, $64,000, represents the pay amounts for 3/4 of the fiscal year plus appropriate benefits ($48,000 for pay and $16,000 for benefits).</t>
    </r>
  </si>
  <si>
    <r>
      <t>Health Insurance:</t>
    </r>
    <r>
      <rPr>
        <sz val="9"/>
        <color theme="1"/>
        <rFont val="Arial"/>
        <family val="2"/>
      </rPr>
      <t xml:space="preserve">
Effective January 2015, the component's contribution to Federal employees' health insurance increases by .02 percent.  Applied against the 2014 estimate of $257,000, the additional amount required is $11,000.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</si>
  <si>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$12,000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</si>
  <si>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$33,000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</si>
  <si>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Misc. Admin &amp; Program (301)</t>
  </si>
  <si>
    <t>Executive Director (340)</t>
  </si>
  <si>
    <t>Administrative Officer (341)</t>
  </si>
  <si>
    <t>Management/Program Analyst (343)</t>
  </si>
  <si>
    <t>Financial Administration (501)</t>
  </si>
  <si>
    <t xml:space="preserve">Budget Technician </t>
  </si>
  <si>
    <t>Accountant (510)</t>
  </si>
  <si>
    <t>Budget Analyst (560)</t>
  </si>
  <si>
    <t>Attorney (905)</t>
  </si>
  <si>
    <t>Public Affairs (1035)</t>
  </si>
  <si>
    <t>Financial Specialist (1101)</t>
  </si>
  <si>
    <t>Contract Specialist (1102)</t>
  </si>
  <si>
    <t>Information Technology   (2210)</t>
  </si>
  <si>
    <t>Subtract - Rescissions</t>
  </si>
  <si>
    <t>Add -Restoration of Rescission</t>
  </si>
  <si>
    <t>11.1 Full-Time Permanent*</t>
  </si>
  <si>
    <t>* The $9 million in full-time personnel costs reflected in MAX for 2013 is an error.  It should have been $7 million for personnel and $ 2 million for civilian benefits.</t>
  </si>
  <si>
    <t>2014 Enacted</t>
  </si>
  <si>
    <t>2014 Availability</t>
  </si>
  <si>
    <t>Subtract - Recoveries/Refunds</t>
  </si>
  <si>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$ 78,000, represents the funds needed to cover this increase. </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</si>
  <si>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$22,000, represents the pay amounts for 1/4 of the fiscal year plus appropriate benefits ($ 16,280 for pay and $5,720 for benefits).</t>
    </r>
  </si>
  <si>
    <t>Crosswalk of 2014 Availability</t>
  </si>
  <si>
    <t>FY 2014 Enacted</t>
  </si>
  <si>
    <t>Decision Unit 3</t>
  </si>
  <si>
    <t xml:space="preserve">2013 Enacted </t>
  </si>
  <si>
    <t xml:space="preserve">  2013 Rescissions (1.877% &amp; 0.2%)</t>
  </si>
  <si>
    <t xml:space="preserve"> </t>
  </si>
  <si>
    <t xml:space="preserve">  2013 Sequester</t>
  </si>
  <si>
    <t>2013 Balance Rescission</t>
  </si>
  <si>
    <t>Total 2013 Enacted (with Rescissions and Sequester)</t>
  </si>
  <si>
    <t xml:space="preserve">2014 Enacted </t>
  </si>
  <si>
    <t>2014 Balance Rescission</t>
  </si>
  <si>
    <t>Total 2014 Enacted (with Balance Rescission)</t>
  </si>
  <si>
    <t>Program Changes</t>
  </si>
  <si>
    <t>Note: The FTE for FY 2013 is actual and for FY 2014 and FY 2015 is estimated.</t>
  </si>
  <si>
    <t xml:space="preserve">     2015 Pay Raise</t>
  </si>
  <si>
    <t xml:space="preserve">     Annualization of 2014 Pay Raise</t>
  </si>
  <si>
    <t xml:space="preserve">     FERS Rate Increase</t>
  </si>
  <si>
    <t xml:space="preserve">     Health Insurance</t>
  </si>
  <si>
    <t xml:space="preserve">     Retirement</t>
  </si>
  <si>
    <t>N/A</t>
  </si>
  <si>
    <t>OVW had $35.006M of carry forward from FY2012.  Of this amount, $29.876M is program dollars, and $5.129M is salaries and expenses.</t>
  </si>
  <si>
    <t>$15.717M in Recoveries are shown on the Grant Program Exhibit 2013 Crosswalk (Tab F).  This includes $14.659M in program funds and 1.058M in salaries and expenses.</t>
  </si>
  <si>
    <t>OVW had $19.787M of carry over from FY2013, of this amount, $14.564M is program dollars, and $5.223M is salaries and expenses.</t>
  </si>
  <si>
    <t xml:space="preserve">OVW has recovered $8.367M in no year funds as of January 31, 2014, which includes $107,571 in salaries and expenses.  </t>
  </si>
  <si>
    <t xml:space="preserve">Salaries and Expenses </t>
  </si>
  <si>
    <t>2013 Actuals</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</si>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</sst>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44" formatCode="_(&quot;$&quot;* #,##0.00_);_(&quot;$&quot;* \(#,##0.00\);_(&quot;$&quot;* &quot;-&quot;??_);_(@_)"/>
    <numFmt numFmtId="43" formatCode="_(* #,##0.00_);_(* \(#,##0.00\);_(* &quot;-&quot;??_);_(@_)"/>
    <numFmt numFmtId="164" formatCode="_(* #,##0_);_(* \(#,##0\);_(* &quot;-&quot;??_);_(@_)"/>
  </numFmts>
  <fonts count="38" x14ac:knownFonts="1">
    <font>
      <sz val="11"/>
      <color theme="1"/>
      <name val="Calibri"/>
      <family val="2"/>
      <scheme val="minor"/>
    </font>
    <font>
      <sz val="11"/>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u/>
      <sz val="11"/>
      <color theme="1"/>
      <name val="Arial"/>
      <family val="2"/>
    </font>
    <font>
      <sz val="10"/>
      <name val="Arial"/>
      <family val="2"/>
    </font>
    <font>
      <sz val="12"/>
      <name val="Arial"/>
      <family val="2"/>
    </font>
    <font>
      <sz val="9"/>
      <color rgb="FF1F497D"/>
      <name val="Arial"/>
      <family val="2"/>
    </font>
    <font>
      <b/>
      <sz val="16"/>
      <color theme="1"/>
      <name val="Arial"/>
      <family val="2"/>
    </font>
    <font>
      <b/>
      <sz val="16"/>
      <color theme="1"/>
      <name val="Calibri"/>
      <family val="2"/>
      <scheme val="minor"/>
    </font>
    <font>
      <sz val="12"/>
      <name val="Arial"/>
      <family val="2"/>
    </font>
    <font>
      <b/>
      <sz val="14"/>
      <name val="Times New Roman"/>
      <family val="1"/>
    </font>
    <font>
      <b/>
      <u/>
      <sz val="9"/>
      <color theme="1"/>
      <name val="Arial"/>
      <family val="2"/>
    </font>
    <font>
      <b/>
      <sz val="10"/>
      <name val="Times New Roman"/>
      <family val="1"/>
    </font>
    <font>
      <u/>
      <sz val="8"/>
      <color rgb="FF0000FF"/>
      <name val="Calibri"/>
      <family val="2"/>
      <scheme val="minor"/>
    </font>
    <font>
      <sz val="11"/>
      <color indexed="8"/>
      <name val="Calibri"/>
      <family val="2"/>
    </font>
    <font>
      <b/>
      <vertAlign val="superscript"/>
      <sz val="11"/>
      <color theme="1"/>
      <name val="Arial"/>
      <family val="2"/>
    </font>
  </fonts>
  <fills count="1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9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style="dashed">
        <color theme="0" tint="-0.14996795556505021"/>
      </top>
      <bottom/>
      <diagonal/>
    </border>
    <border>
      <left/>
      <right style="thin">
        <color auto="1"/>
      </right>
      <top style="dashed">
        <color theme="0" tint="-0.14996795556505021"/>
      </top>
      <bottom/>
      <diagonal/>
    </border>
    <border>
      <left style="thin">
        <color auto="1"/>
      </left>
      <right style="medium">
        <color auto="1"/>
      </right>
      <top/>
      <bottom style="thin">
        <color indexed="64"/>
      </bottom>
      <diagonal/>
    </border>
    <border>
      <left style="medium">
        <color auto="1"/>
      </left>
      <right style="thin">
        <color auto="1"/>
      </right>
      <top style="thin">
        <color auto="1"/>
      </top>
      <bottom/>
      <diagonal/>
    </border>
    <border>
      <left/>
      <right style="medium">
        <color auto="1"/>
      </right>
      <top style="thin">
        <color auto="1"/>
      </top>
      <bottom style="dashed">
        <color theme="0" tint="-0.14996795556505021"/>
      </bottom>
      <diagonal/>
    </border>
    <border>
      <left/>
      <right style="medium">
        <color auto="1"/>
      </right>
      <top/>
      <bottom style="thin">
        <color auto="1"/>
      </bottom>
      <diagonal/>
    </border>
    <border>
      <left style="medium">
        <color auto="1"/>
      </left>
      <right style="medium">
        <color auto="1"/>
      </right>
      <top style="dashed">
        <color theme="0" tint="-0.14996795556505021"/>
      </top>
      <bottom/>
      <diagonal/>
    </border>
  </borders>
  <cellStyleXfs count="82">
    <xf numFmtId="0" fontId="0" fillId="0" borderId="0"/>
    <xf numFmtId="43" fontId="7" fillId="0" borderId="0" applyFont="0" applyFill="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7" fillId="0" borderId="0"/>
    <xf numFmtId="0" fontId="27" fillId="0" borderId="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31" fillId="0" borderId="0"/>
    <xf numFmtId="0" fontId="27" fillId="0" borderId="0"/>
    <xf numFmtId="0" fontId="7" fillId="3"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34" fillId="0" borderId="0">
      <alignment horizontal="center" vertical="center"/>
    </xf>
    <xf numFmtId="3" fontId="26" fillId="0" borderId="0" applyFont="0" applyFill="0" applyBorder="0" applyAlignment="0" applyProtection="0"/>
    <xf numFmtId="5" fontId="26" fillId="0" borderId="0" applyFont="0" applyFill="0" applyBorder="0" applyAlignment="0" applyProtection="0"/>
    <xf numFmtId="14" fontId="26" fillId="0" borderId="0" applyFont="0" applyFill="0" applyBorder="0" applyAlignment="0" applyProtection="0"/>
    <xf numFmtId="2" fontId="26" fillId="0" borderId="0" applyFont="0" applyFill="0" applyBorder="0" applyAlignment="0" applyProtection="0"/>
    <xf numFmtId="0" fontId="35" fillId="0" borderId="0" applyNumberFormat="0" applyFill="0" applyBorder="0" applyAlignment="0" applyProtection="0"/>
    <xf numFmtId="0" fontId="7" fillId="0" borderId="0"/>
    <xf numFmtId="0" fontId="26" fillId="0" borderId="0"/>
    <xf numFmtId="0" fontId="7" fillId="0" borderId="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6" fillId="0" borderId="0"/>
    <xf numFmtId="0" fontId="26" fillId="0" borderId="0"/>
    <xf numFmtId="0" fontId="26" fillId="0" borderId="0"/>
    <xf numFmtId="0" fontId="7" fillId="0" borderId="0"/>
    <xf numFmtId="0" fontId="7" fillId="0" borderId="0"/>
    <xf numFmtId="0" fontId="7" fillId="2" borderId="87" applyNumberFormat="0" applyFont="0" applyAlignment="0" applyProtection="0"/>
    <xf numFmtId="0" fontId="7" fillId="2" borderId="87" applyNumberFormat="0" applyFont="0" applyAlignment="0" applyProtection="0"/>
  </cellStyleXfs>
  <cellXfs count="292">
    <xf numFmtId="0" fontId="0" fillId="0" borderId="0" xfId="0"/>
    <xf numFmtId="3" fontId="11" fillId="0" borderId="6" xfId="0" applyNumberFormat="1" applyFont="1" applyBorder="1" applyAlignment="1">
      <alignment horizontal="center" vertical="top" wrapText="1"/>
    </xf>
    <xf numFmtId="3" fontId="11" fillId="0" borderId="7" xfId="0" applyNumberFormat="1" applyFont="1" applyBorder="1" applyAlignment="1">
      <alignment horizontal="center" vertical="top" wrapText="1"/>
    </xf>
    <xf numFmtId="164" fontId="11" fillId="0" borderId="8" xfId="1" applyNumberFormat="1" applyFont="1" applyBorder="1" applyAlignment="1">
      <alignment horizontal="center" vertical="top" wrapText="1"/>
    </xf>
    <xf numFmtId="0" fontId="12" fillId="0" borderId="0" xfId="0" applyFont="1"/>
    <xf numFmtId="0" fontId="11" fillId="0" borderId="0" xfId="0" applyFont="1"/>
    <xf numFmtId="0" fontId="9" fillId="0" borderId="0" xfId="0" applyFont="1" applyAlignment="1"/>
    <xf numFmtId="0" fontId="10" fillId="0" borderId="0" xfId="0" applyFont="1" applyAlignment="1"/>
    <xf numFmtId="0" fontId="8" fillId="0" borderId="0" xfId="0" applyFont="1" applyAlignment="1"/>
    <xf numFmtId="0" fontId="6" fillId="0" borderId="0" xfId="0" applyFont="1"/>
    <xf numFmtId="0" fontId="6" fillId="0" borderId="0" xfId="0" applyFont="1" applyAlignment="1"/>
    <xf numFmtId="0" fontId="6" fillId="0" borderId="1" xfId="0" applyFont="1" applyBorder="1" applyAlignment="1">
      <alignment horizontal="center" vertical="top" wrapText="1"/>
    </xf>
    <xf numFmtId="0" fontId="6" fillId="0" borderId="12" xfId="0" applyFont="1" applyBorder="1" applyAlignment="1">
      <alignment horizontal="center" vertical="top" wrapText="1"/>
    </xf>
    <xf numFmtId="0" fontId="11" fillId="0" borderId="14" xfId="0" applyFont="1" applyBorder="1" applyAlignment="1">
      <alignment horizontal="right"/>
    </xf>
    <xf numFmtId="0" fontId="6" fillId="0" borderId="18" xfId="0" applyFont="1" applyBorder="1" applyAlignment="1">
      <alignment horizontal="left" indent="3"/>
    </xf>
    <xf numFmtId="0" fontId="6" fillId="0" borderId="18" xfId="0" applyFont="1" applyBorder="1" applyAlignment="1">
      <alignment horizontal="left" indent="5"/>
    </xf>
    <xf numFmtId="0" fontId="6" fillId="0" borderId="21" xfId="0" applyFont="1" applyBorder="1" applyAlignment="1">
      <alignment horizontal="left" indent="5"/>
    </xf>
    <xf numFmtId="0" fontId="5" fillId="0" borderId="1" xfId="0" applyFont="1" applyBorder="1" applyAlignment="1">
      <alignment horizontal="center" vertical="top" wrapText="1"/>
    </xf>
    <xf numFmtId="0" fontId="11" fillId="0" borderId="0" xfId="0" applyFont="1" applyAlignment="1"/>
    <xf numFmtId="3" fontId="6" fillId="0" borderId="19" xfId="0" applyNumberFormat="1" applyFont="1" applyBorder="1"/>
    <xf numFmtId="3" fontId="11" fillId="0" borderId="35" xfId="0" applyNumberFormat="1" applyFont="1" applyBorder="1"/>
    <xf numFmtId="3" fontId="11" fillId="0" borderId="36" xfId="0" applyNumberFormat="1" applyFont="1" applyBorder="1"/>
    <xf numFmtId="0" fontId="11" fillId="0" borderId="34" xfId="0" applyFont="1" applyBorder="1" applyAlignment="1">
      <alignment horizontal="right"/>
    </xf>
    <xf numFmtId="0" fontId="11" fillId="0" borderId="41" xfId="0" applyFont="1" applyBorder="1" applyAlignment="1">
      <alignment vertical="top"/>
    </xf>
    <xf numFmtId="0" fontId="11" fillId="0" borderId="29" xfId="0" applyFont="1" applyBorder="1" applyAlignment="1">
      <alignment horizontal="center"/>
    </xf>
    <xf numFmtId="3" fontId="11" fillId="0" borderId="7" xfId="0" applyNumberFormat="1" applyFont="1" applyBorder="1"/>
    <xf numFmtId="0" fontId="11" fillId="0" borderId="27" xfId="0" applyFont="1" applyBorder="1" applyAlignment="1">
      <alignment vertical="top" wrapText="1"/>
    </xf>
    <xf numFmtId="0" fontId="11" fillId="0" borderId="34" xfId="0" applyFont="1" applyBorder="1" applyAlignment="1">
      <alignment horizontal="right" vertical="top"/>
    </xf>
    <xf numFmtId="0" fontId="15" fillId="0" borderId="32" xfId="0" applyFont="1" applyBorder="1" applyAlignment="1">
      <alignment vertical="center" wrapText="1"/>
    </xf>
    <xf numFmtId="0" fontId="18" fillId="0" borderId="0" xfId="0" applyFont="1" applyAlignment="1"/>
    <xf numFmtId="0" fontId="16" fillId="0" borderId="0" xfId="0" applyFont="1"/>
    <xf numFmtId="0" fontId="15" fillId="0" borderId="46" xfId="0" applyFont="1" applyBorder="1" applyAlignment="1">
      <alignment vertical="top"/>
    </xf>
    <xf numFmtId="0" fontId="16" fillId="0" borderId="42" xfId="0" applyFont="1" applyBorder="1" applyAlignment="1">
      <alignment vertical="top"/>
    </xf>
    <xf numFmtId="0" fontId="16" fillId="0" borderId="43" xfId="0" applyFont="1" applyBorder="1"/>
    <xf numFmtId="0" fontId="15" fillId="0" borderId="41" xfId="0" applyFont="1" applyBorder="1" applyAlignment="1">
      <alignment vertical="top"/>
    </xf>
    <xf numFmtId="0" fontId="18" fillId="0" borderId="0" xfId="0" applyFont="1"/>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16" xfId="0" applyFont="1" applyBorder="1"/>
    <xf numFmtId="3" fontId="16" fillId="0" borderId="19" xfId="0" applyNumberFormat="1" applyFont="1" applyBorder="1"/>
    <xf numFmtId="3" fontId="15" fillId="0" borderId="35" xfId="0" applyNumberFormat="1" applyFont="1" applyBorder="1"/>
    <xf numFmtId="3" fontId="16" fillId="0" borderId="16" xfId="0" applyNumberFormat="1" applyFont="1" applyBorder="1"/>
    <xf numFmtId="0" fontId="16" fillId="0" borderId="41" xfId="0" applyFont="1" applyBorder="1" applyAlignment="1">
      <alignment vertical="top"/>
    </xf>
    <xf numFmtId="3" fontId="15" fillId="0" borderId="19" xfId="0" applyNumberFormat="1" applyFont="1" applyBorder="1"/>
    <xf numFmtId="3" fontId="15" fillId="0" borderId="49" xfId="0" applyNumberFormat="1" applyFont="1" applyBorder="1"/>
    <xf numFmtId="0" fontId="16" fillId="0" borderId="46" xfId="0" applyFont="1" applyBorder="1" applyAlignment="1">
      <alignment vertical="top"/>
    </xf>
    <xf numFmtId="0" fontId="16" fillId="0" borderId="45" xfId="0" applyFont="1" applyBorder="1" applyAlignment="1">
      <alignment vertical="top"/>
    </xf>
    <xf numFmtId="3" fontId="15" fillId="0" borderId="53" xfId="0" applyNumberFormat="1" applyFont="1" applyBorder="1"/>
    <xf numFmtId="0" fontId="15" fillId="0" borderId="3" xfId="0" applyFont="1" applyBorder="1" applyAlignment="1">
      <alignment horizontal="center" vertical="center" wrapText="1"/>
    </xf>
    <xf numFmtId="0" fontId="16" fillId="0" borderId="17" xfId="0" applyFont="1" applyBorder="1"/>
    <xf numFmtId="3" fontId="16" fillId="0" borderId="20" xfId="0" applyNumberFormat="1" applyFont="1" applyBorder="1"/>
    <xf numFmtId="3" fontId="15" fillId="0" borderId="36" xfId="0" applyNumberFormat="1" applyFont="1" applyBorder="1"/>
    <xf numFmtId="3" fontId="16" fillId="0" borderId="17" xfId="0" applyNumberFormat="1" applyFont="1" applyBorder="1"/>
    <xf numFmtId="3" fontId="15" fillId="0" borderId="54" xfId="0" applyNumberFormat="1" applyFont="1" applyBorder="1"/>
    <xf numFmtId="3" fontId="15" fillId="0" borderId="55" xfId="0" applyNumberFormat="1" applyFont="1" applyBorder="1"/>
    <xf numFmtId="0" fontId="8" fillId="0" borderId="32" xfId="0" applyFont="1" applyBorder="1" applyAlignment="1"/>
    <xf numFmtId="0" fontId="12" fillId="0" borderId="0" xfId="0" applyFont="1" applyAlignment="1"/>
    <xf numFmtId="0" fontId="11" fillId="0" borderId="9" xfId="0" applyFont="1" applyBorder="1" applyAlignment="1">
      <alignment horizontal="center"/>
    </xf>
    <xf numFmtId="0" fontId="20" fillId="0" borderId="18" xfId="0" applyFont="1" applyBorder="1" applyAlignment="1">
      <alignment horizontal="left" indent="8"/>
    </xf>
    <xf numFmtId="0" fontId="11" fillId="0" borderId="18" xfId="0" applyFont="1" applyBorder="1"/>
    <xf numFmtId="0" fontId="11" fillId="0" borderId="18" xfId="0" applyFont="1" applyBorder="1" applyAlignment="1">
      <alignment horizontal="center"/>
    </xf>
    <xf numFmtId="0" fontId="11" fillId="0" borderId="60" xfId="0" applyFont="1" applyBorder="1" applyAlignment="1">
      <alignment horizontal="center"/>
    </xf>
    <xf numFmtId="3" fontId="11" fillId="0" borderId="18" xfId="0" applyNumberFormat="1" applyFont="1" applyBorder="1"/>
    <xf numFmtId="3" fontId="11" fillId="0" borderId="19" xfId="0" applyNumberFormat="1" applyFont="1" applyBorder="1"/>
    <xf numFmtId="0" fontId="11" fillId="0" borderId="67" xfId="0" applyFont="1" applyBorder="1" applyAlignment="1">
      <alignment horizontal="left" indent="1"/>
    </xf>
    <xf numFmtId="3" fontId="11" fillId="0" borderId="20" xfId="0" applyNumberFormat="1" applyFont="1" applyBorder="1"/>
    <xf numFmtId="0" fontId="11" fillId="0" borderId="67" xfId="0" applyFont="1" applyBorder="1"/>
    <xf numFmtId="0" fontId="11" fillId="0" borderId="67" xfId="0" applyFont="1" applyBorder="1" applyAlignment="1">
      <alignment horizontal="left" indent="3"/>
    </xf>
    <xf numFmtId="0" fontId="11" fillId="0" borderId="65" xfId="0" applyFont="1" applyBorder="1" applyAlignment="1">
      <alignment horizontal="left"/>
    </xf>
    <xf numFmtId="3" fontId="11" fillId="0" borderId="42" xfId="0" applyNumberFormat="1" applyFont="1" applyBorder="1"/>
    <xf numFmtId="3" fontId="11" fillId="0" borderId="68" xfId="0" applyNumberFormat="1" applyFont="1" applyBorder="1"/>
    <xf numFmtId="0" fontId="11" fillId="0" borderId="67" xfId="0" applyFont="1" applyBorder="1" applyAlignment="1">
      <alignment horizontal="left"/>
    </xf>
    <xf numFmtId="0" fontId="11" fillId="0" borderId="66" xfId="0" applyFont="1" applyBorder="1" applyAlignment="1">
      <alignment horizontal="left" indent="1"/>
    </xf>
    <xf numFmtId="3" fontId="11" fillId="0" borderId="72" xfId="0" applyNumberFormat="1" applyFont="1" applyBorder="1"/>
    <xf numFmtId="3" fontId="11" fillId="0" borderId="62" xfId="0" applyNumberFormat="1" applyFont="1" applyBorder="1"/>
    <xf numFmtId="3" fontId="11" fillId="0" borderId="73" xfId="0" applyNumberFormat="1" applyFont="1" applyBorder="1"/>
    <xf numFmtId="0" fontId="6" fillId="0" borderId="64" xfId="0" applyFont="1" applyBorder="1" applyAlignment="1">
      <alignment horizontal="left" indent="3"/>
    </xf>
    <xf numFmtId="3" fontId="11" fillId="0" borderId="30" xfId="0" applyNumberFormat="1" applyFont="1" applyBorder="1"/>
    <xf numFmtId="3" fontId="11" fillId="0" borderId="13" xfId="0" applyNumberFormat="1" applyFont="1" applyBorder="1"/>
    <xf numFmtId="3" fontId="11" fillId="0" borderId="74" xfId="0" applyNumberFormat="1" applyFont="1" applyBorder="1"/>
    <xf numFmtId="0" fontId="11" fillId="0" borderId="24" xfId="0" applyFont="1" applyBorder="1" applyAlignment="1">
      <alignment horizontal="left"/>
    </xf>
    <xf numFmtId="0" fontId="16" fillId="0" borderId="72" xfId="0" applyFont="1" applyBorder="1" applyAlignment="1">
      <alignment vertical="top"/>
    </xf>
    <xf numFmtId="3" fontId="15" fillId="0" borderId="62" xfId="0" applyNumberFormat="1" applyFont="1" applyBorder="1"/>
    <xf numFmtId="3" fontId="16" fillId="0" borderId="61" xfId="0" applyNumberFormat="1" applyFont="1" applyBorder="1"/>
    <xf numFmtId="0" fontId="16" fillId="0" borderId="45" xfId="0" applyFont="1" applyBorder="1"/>
    <xf numFmtId="0" fontId="4" fillId="0" borderId="18" xfId="0" applyFont="1" applyBorder="1" applyAlignment="1">
      <alignment horizontal="left" indent="3"/>
    </xf>
    <xf numFmtId="0" fontId="4" fillId="0" borderId="6" xfId="0" applyFont="1" applyBorder="1" applyAlignment="1">
      <alignment horizontal="left" indent="3"/>
    </xf>
    <xf numFmtId="0" fontId="11" fillId="0" borderId="4" xfId="0" applyFont="1" applyBorder="1" applyAlignment="1">
      <alignment horizontal="center" vertical="center" wrapText="1"/>
    </xf>
    <xf numFmtId="0" fontId="24" fillId="0" borderId="77" xfId="0" applyFont="1" applyBorder="1" applyAlignment="1">
      <alignment horizontal="center"/>
    </xf>
    <xf numFmtId="0" fontId="12" fillId="0" borderId="78" xfId="0" applyFont="1" applyBorder="1"/>
    <xf numFmtId="0" fontId="21" fillId="0" borderId="79" xfId="0" applyFont="1" applyBorder="1"/>
    <xf numFmtId="0" fontId="22" fillId="0" borderId="0" xfId="0" applyFont="1"/>
    <xf numFmtId="0" fontId="23" fillId="0" borderId="0" xfId="0" applyFont="1"/>
    <xf numFmtId="3" fontId="11" fillId="0" borderId="46" xfId="0" applyNumberFormat="1" applyFont="1" applyBorder="1"/>
    <xf numFmtId="3" fontId="11" fillId="0" borderId="49" xfId="0" applyNumberFormat="1" applyFont="1" applyBorder="1"/>
    <xf numFmtId="3" fontId="11" fillId="0" borderId="80" xfId="0" applyNumberFormat="1" applyFont="1" applyBorder="1"/>
    <xf numFmtId="3" fontId="11" fillId="0" borderId="43" xfId="0" applyNumberFormat="1" applyFont="1" applyBorder="1"/>
    <xf numFmtId="3" fontId="11" fillId="0" borderId="64" xfId="0" applyNumberFormat="1" applyFont="1" applyBorder="1"/>
    <xf numFmtId="3" fontId="11" fillId="0" borderId="54" xfId="0" applyNumberFormat="1" applyFont="1" applyBorder="1"/>
    <xf numFmtId="3" fontId="11" fillId="0" borderId="33" xfId="0" applyNumberFormat="1" applyFont="1" applyBorder="1"/>
    <xf numFmtId="3" fontId="11" fillId="0" borderId="81" xfId="0" applyNumberFormat="1" applyFont="1" applyBorder="1"/>
    <xf numFmtId="3" fontId="25" fillId="0" borderId="19" xfId="0" applyNumberFormat="1" applyFont="1" applyBorder="1"/>
    <xf numFmtId="3" fontId="6" fillId="0" borderId="16" xfId="0" applyNumberFormat="1" applyFont="1" applyBorder="1"/>
    <xf numFmtId="3" fontId="6" fillId="0" borderId="17" xfId="0" applyNumberFormat="1" applyFont="1" applyBorder="1"/>
    <xf numFmtId="3" fontId="6" fillId="0" borderId="20" xfId="0" applyNumberFormat="1" applyFont="1" applyBorder="1"/>
    <xf numFmtId="3" fontId="11" fillId="0" borderId="1" xfId="0" applyNumberFormat="1" applyFont="1" applyBorder="1"/>
    <xf numFmtId="3" fontId="11" fillId="0" borderId="12" xfId="0" applyNumberFormat="1" applyFont="1" applyBorder="1"/>
    <xf numFmtId="3" fontId="11" fillId="0" borderId="16" xfId="0" applyNumberFormat="1" applyFont="1" applyBorder="1"/>
    <xf numFmtId="3" fontId="6" fillId="0" borderId="49" xfId="0" applyNumberFormat="1" applyFont="1" applyBorder="1"/>
    <xf numFmtId="3" fontId="6" fillId="0" borderId="54" xfId="0" applyNumberFormat="1" applyFont="1" applyBorder="1"/>
    <xf numFmtId="3" fontId="6" fillId="0" borderId="22" xfId="0" applyNumberFormat="1" applyFont="1" applyBorder="1"/>
    <xf numFmtId="3" fontId="6" fillId="0" borderId="23" xfId="0" applyNumberFormat="1" applyFont="1" applyBorder="1"/>
    <xf numFmtId="3" fontId="6" fillId="0" borderId="7" xfId="0" applyNumberFormat="1" applyFont="1" applyBorder="1"/>
    <xf numFmtId="3" fontId="6" fillId="0" borderId="8" xfId="0" applyNumberFormat="1" applyFont="1" applyBorder="1"/>
    <xf numFmtId="3" fontId="11" fillId="0" borderId="8" xfId="0" applyNumberFormat="1" applyFont="1" applyBorder="1"/>
    <xf numFmtId="3" fontId="20" fillId="0" borderId="19" xfId="0" applyNumberFormat="1" applyFont="1" applyBorder="1"/>
    <xf numFmtId="3" fontId="20" fillId="0" borderId="20" xfId="0" applyNumberFormat="1" applyFont="1" applyBorder="1"/>
    <xf numFmtId="3" fontId="11" fillId="0" borderId="53" xfId="0" applyNumberFormat="1" applyFont="1" applyBorder="1"/>
    <xf numFmtId="3" fontId="11" fillId="0" borderId="55" xfId="0" applyNumberFormat="1" applyFont="1" applyBorder="1"/>
    <xf numFmtId="3" fontId="11" fillId="0" borderId="50" xfId="0" applyNumberFormat="1" applyFont="1" applyBorder="1"/>
    <xf numFmtId="3" fontId="11" fillId="0" borderId="22" xfId="0" applyNumberFormat="1" applyFont="1" applyBorder="1"/>
    <xf numFmtId="0" fontId="3" fillId="0" borderId="18" xfId="0" applyFont="1" applyBorder="1" applyAlignment="1">
      <alignment horizontal="left" indent="2"/>
    </xf>
    <xf numFmtId="0" fontId="3" fillId="0" borderId="0" xfId="0" applyFont="1"/>
    <xf numFmtId="3" fontId="3" fillId="0" borderId="0" xfId="0" applyNumberFormat="1" applyFont="1"/>
    <xf numFmtId="164" fontId="3" fillId="0" borderId="0" xfId="1" applyNumberFormat="1" applyFont="1"/>
    <xf numFmtId="0" fontId="3" fillId="0" borderId="67" xfId="0" applyFont="1" applyBorder="1" applyAlignment="1">
      <alignment horizontal="left" indent="1"/>
    </xf>
    <xf numFmtId="3" fontId="3" fillId="0" borderId="81" xfId="0" applyNumberFormat="1" applyFont="1" applyBorder="1"/>
    <xf numFmtId="3" fontId="3" fillId="0" borderId="20" xfId="0" applyNumberFormat="1" applyFont="1" applyBorder="1"/>
    <xf numFmtId="3" fontId="3" fillId="0" borderId="82" xfId="0" applyNumberFormat="1" applyFont="1" applyBorder="1"/>
    <xf numFmtId="0" fontId="3" fillId="0" borderId="67" xfId="0" applyFont="1" applyBorder="1" applyAlignment="1">
      <alignment horizontal="left" indent="6"/>
    </xf>
    <xf numFmtId="3" fontId="3" fillId="0" borderId="18" xfId="0" applyNumberFormat="1" applyFont="1" applyBorder="1"/>
    <xf numFmtId="3" fontId="3" fillId="0" borderId="19" xfId="0" applyNumberFormat="1" applyFont="1" applyBorder="1"/>
    <xf numFmtId="0" fontId="3" fillId="0" borderId="67" xfId="0" applyFont="1" applyBorder="1" applyAlignment="1">
      <alignment horizontal="left" indent="3"/>
    </xf>
    <xf numFmtId="0" fontId="3" fillId="0" borderId="67" xfId="0" applyFont="1" applyBorder="1" applyAlignment="1">
      <alignment horizontal="left" indent="4"/>
    </xf>
    <xf numFmtId="3" fontId="3" fillId="0" borderId="42" xfId="0" applyNumberFormat="1" applyFont="1" applyBorder="1"/>
    <xf numFmtId="3" fontId="3" fillId="0" borderId="68" xfId="0" applyNumberFormat="1" applyFont="1" applyBorder="1"/>
    <xf numFmtId="0" fontId="3" fillId="0" borderId="25" xfId="0" applyFont="1" applyBorder="1" applyAlignment="1">
      <alignment horizontal="left"/>
    </xf>
    <xf numFmtId="3" fontId="3" fillId="0" borderId="69" xfId="0" applyNumberFormat="1" applyFont="1" applyBorder="1"/>
    <xf numFmtId="3" fontId="3" fillId="0" borderId="59" xfId="0" applyNumberFormat="1" applyFont="1" applyBorder="1"/>
    <xf numFmtId="3" fontId="3" fillId="0" borderId="70" xfId="0" applyNumberFormat="1" applyFont="1" applyBorder="1"/>
    <xf numFmtId="0" fontId="28" fillId="0" borderId="0" xfId="0" applyFont="1" applyAlignment="1">
      <alignment vertical="center"/>
    </xf>
    <xf numFmtId="0" fontId="2" fillId="0" borderId="0" xfId="0" applyFont="1"/>
    <xf numFmtId="0" fontId="2" fillId="0" borderId="0" xfId="0" applyFont="1" applyAlignment="1"/>
    <xf numFmtId="0" fontId="3" fillId="0" borderId="0" xfId="0" applyFont="1" applyAlignment="1"/>
    <xf numFmtId="3" fontId="3" fillId="0" borderId="74" xfId="0" applyNumberFormat="1" applyFont="1" applyBorder="1"/>
    <xf numFmtId="0" fontId="3" fillId="0" borderId="1" xfId="0" applyFont="1" applyBorder="1" applyAlignment="1">
      <alignment horizontal="center" vertical="top" wrapText="1"/>
    </xf>
    <xf numFmtId="0" fontId="3" fillId="0" borderId="12" xfId="0" applyFont="1" applyBorder="1" applyAlignment="1">
      <alignment horizontal="center" vertical="top" wrapText="1"/>
    </xf>
    <xf numFmtId="0" fontId="3" fillId="0" borderId="15" xfId="0" applyFont="1" applyBorder="1" applyAlignment="1">
      <alignment horizontal="left" indent="3"/>
    </xf>
    <xf numFmtId="3" fontId="3" fillId="0" borderId="16" xfId="0" applyNumberFormat="1" applyFont="1" applyBorder="1"/>
    <xf numFmtId="3" fontId="3" fillId="0" borderId="17" xfId="0" applyNumberFormat="1" applyFont="1" applyBorder="1"/>
    <xf numFmtId="0" fontId="3" fillId="0" borderId="15" xfId="0" applyFont="1" applyBorder="1" applyAlignment="1">
      <alignment horizontal="left" indent="2"/>
    </xf>
    <xf numFmtId="0" fontId="3" fillId="0" borderId="33" xfId="0" applyFont="1" applyBorder="1" applyAlignment="1">
      <alignment horizontal="left" indent="2"/>
    </xf>
    <xf numFmtId="3" fontId="3" fillId="0" borderId="35" xfId="0" applyNumberFormat="1" applyFont="1" applyBorder="1"/>
    <xf numFmtId="3" fontId="3" fillId="0" borderId="36" xfId="0" applyNumberFormat="1" applyFont="1" applyBorder="1"/>
    <xf numFmtId="0" fontId="3" fillId="0" borderId="64" xfId="0" applyFont="1" applyBorder="1" applyAlignment="1">
      <alignment horizontal="left" indent="3"/>
    </xf>
    <xf numFmtId="3" fontId="3" fillId="0" borderId="49" xfId="0" applyNumberFormat="1" applyFont="1" applyBorder="1"/>
    <xf numFmtId="3" fontId="3" fillId="0" borderId="54" xfId="0" applyNumberFormat="1" applyFont="1" applyBorder="1"/>
    <xf numFmtId="0" fontId="3" fillId="0" borderId="18" xfId="0" applyFont="1" applyBorder="1" applyAlignment="1">
      <alignment horizontal="left" indent="3"/>
    </xf>
    <xf numFmtId="0" fontId="3" fillId="0" borderId="18" xfId="0" applyFont="1" applyBorder="1" applyAlignment="1">
      <alignment horizontal="left" indent="5"/>
    </xf>
    <xf numFmtId="0" fontId="3" fillId="0" borderId="21" xfId="0" applyFont="1" applyBorder="1" applyAlignment="1">
      <alignment horizontal="left" indent="5"/>
    </xf>
    <xf numFmtId="3" fontId="3" fillId="0" borderId="22" xfId="0" applyNumberFormat="1" applyFont="1" applyBorder="1"/>
    <xf numFmtId="3" fontId="3" fillId="0" borderId="23" xfId="0" applyNumberFormat="1" applyFont="1" applyBorder="1"/>
    <xf numFmtId="0" fontId="3" fillId="0" borderId="6" xfId="0" applyFont="1" applyBorder="1" applyAlignment="1">
      <alignment horizontal="left" indent="3"/>
    </xf>
    <xf numFmtId="3" fontId="3" fillId="0" borderId="7" xfId="0" applyNumberFormat="1" applyFont="1" applyBorder="1"/>
    <xf numFmtId="3" fontId="3" fillId="0" borderId="8" xfId="0" applyNumberFormat="1" applyFont="1" applyBorder="1"/>
    <xf numFmtId="0" fontId="15" fillId="0" borderId="48" xfId="0" applyFont="1" applyBorder="1" applyAlignment="1">
      <alignment horizontal="left" vertical="top" wrapText="1"/>
    </xf>
    <xf numFmtId="0" fontId="32" fillId="0" borderId="0" xfId="13" applyFont="1"/>
    <xf numFmtId="0" fontId="2" fillId="0" borderId="0" xfId="0" applyFont="1" applyBorder="1" applyAlignment="1"/>
    <xf numFmtId="0" fontId="3" fillId="0" borderId="16" xfId="0" applyFont="1" applyBorder="1"/>
    <xf numFmtId="0" fontId="3" fillId="0" borderId="17" xfId="0" applyFont="1" applyBorder="1"/>
    <xf numFmtId="0" fontId="3" fillId="0" borderId="42" xfId="0" applyFont="1" applyBorder="1" applyAlignment="1">
      <alignment vertical="top"/>
    </xf>
    <xf numFmtId="0" fontId="3" fillId="0" borderId="28" xfId="0" applyFont="1" applyBorder="1" applyAlignment="1">
      <alignment vertical="top" wrapText="1"/>
    </xf>
    <xf numFmtId="3" fontId="3" fillId="0" borderId="19" xfId="1" applyNumberFormat="1" applyFont="1" applyBorder="1"/>
    <xf numFmtId="0" fontId="3" fillId="0" borderId="28" xfId="0" applyFont="1" applyBorder="1" applyAlignment="1">
      <alignment vertical="top"/>
    </xf>
    <xf numFmtId="0" fontId="3" fillId="0" borderId="43" xfId="0" applyFont="1" applyBorder="1"/>
    <xf numFmtId="0" fontId="3" fillId="0" borderId="30" xfId="0" applyFont="1" applyBorder="1"/>
    <xf numFmtId="3" fontId="11" fillId="0" borderId="85" xfId="0" applyNumberFormat="1" applyFont="1" applyBorder="1"/>
    <xf numFmtId="0" fontId="3" fillId="0" borderId="44" xfId="0" applyFont="1" applyBorder="1"/>
    <xf numFmtId="0" fontId="16" fillId="0" borderId="49" xfId="0" applyFont="1" applyBorder="1"/>
    <xf numFmtId="0" fontId="16" fillId="0" borderId="54" xfId="0" applyFont="1" applyBorder="1"/>
    <xf numFmtId="3" fontId="16" fillId="0" borderId="49" xfId="0" applyNumberFormat="1" applyFont="1" applyBorder="1"/>
    <xf numFmtId="3" fontId="16" fillId="0" borderId="54" xfId="0" applyNumberFormat="1" applyFont="1" applyBorder="1"/>
    <xf numFmtId="0" fontId="3" fillId="0" borderId="41" xfId="0" applyFont="1" applyBorder="1"/>
    <xf numFmtId="0" fontId="3" fillId="0" borderId="50" xfId="0" applyFont="1" applyBorder="1"/>
    <xf numFmtId="0" fontId="3" fillId="0" borderId="46" xfId="0" applyFont="1" applyBorder="1"/>
    <xf numFmtId="0" fontId="3" fillId="0" borderId="42" xfId="0" applyFont="1" applyBorder="1"/>
    <xf numFmtId="0" fontId="3" fillId="0" borderId="46" xfId="0" applyFont="1" applyBorder="1" applyAlignment="1">
      <alignment horizontal="left" indent="1"/>
    </xf>
    <xf numFmtId="0" fontId="3" fillId="0" borderId="42" xfId="0" applyFont="1" applyBorder="1" applyAlignment="1">
      <alignment horizontal="left" indent="1"/>
    </xf>
    <xf numFmtId="0" fontId="3" fillId="0" borderId="18" xfId="0" applyFont="1" applyFill="1" applyBorder="1" applyAlignment="1">
      <alignment horizontal="left" indent="2"/>
    </xf>
    <xf numFmtId="3" fontId="3" fillId="0" borderId="19" xfId="0" applyNumberFormat="1" applyFont="1" applyFill="1" applyBorder="1"/>
    <xf numFmtId="0" fontId="3" fillId="0" borderId="63" xfId="0" applyFont="1" applyBorder="1"/>
    <xf numFmtId="3" fontId="3" fillId="0" borderId="62" xfId="0" applyNumberFormat="1" applyFont="1" applyBorder="1"/>
    <xf numFmtId="3" fontId="3" fillId="0" borderId="61" xfId="0" applyNumberFormat="1" applyFont="1" applyBorder="1"/>
    <xf numFmtId="0" fontId="3" fillId="0" borderId="60" xfId="0" applyFont="1" applyBorder="1" applyAlignment="1">
      <alignment horizontal="left" wrapText="1" indent="2"/>
    </xf>
    <xf numFmtId="3" fontId="3" fillId="0" borderId="53" xfId="0" applyNumberFormat="1" applyFont="1" applyBorder="1"/>
    <xf numFmtId="3" fontId="3" fillId="0" borderId="55" xfId="0" applyNumberFormat="1" applyFont="1" applyBorder="1"/>
    <xf numFmtId="3" fontId="6" fillId="0" borderId="16" xfId="0" applyNumberFormat="1" applyFont="1" applyFill="1" applyBorder="1"/>
    <xf numFmtId="0" fontId="11" fillId="0" borderId="84" xfId="0" applyFont="1" applyFill="1" applyBorder="1" applyAlignment="1">
      <alignment horizontal="right"/>
    </xf>
    <xf numFmtId="0" fontId="11" fillId="0" borderId="4" xfId="0" applyFont="1" applyBorder="1" applyAlignment="1">
      <alignment horizontal="center" vertical="center" wrapText="1"/>
    </xf>
    <xf numFmtId="0" fontId="16" fillId="0" borderId="30" xfId="0" applyFont="1" applyBorder="1" applyAlignment="1">
      <alignment vertical="top"/>
    </xf>
    <xf numFmtId="0" fontId="2" fillId="0" borderId="32" xfId="0" applyFont="1" applyBorder="1" applyAlignment="1"/>
    <xf numFmtId="0" fontId="3" fillId="0" borderId="0" xfId="0" applyFont="1" applyAlignment="1">
      <alignment horizontal="left" indent="2"/>
    </xf>
    <xf numFmtId="0" fontId="3" fillId="0" borderId="10" xfId="0" applyFont="1" applyBorder="1" applyAlignment="1">
      <alignment horizontal="left" indent="3"/>
    </xf>
    <xf numFmtId="3" fontId="3" fillId="0" borderId="2" xfId="0" applyNumberFormat="1" applyFont="1" applyBorder="1"/>
    <xf numFmtId="3" fontId="3" fillId="0" borderId="90" xfId="0" applyNumberFormat="1" applyFont="1" applyBorder="1"/>
    <xf numFmtId="0" fontId="3" fillId="0" borderId="91" xfId="0" applyFont="1" applyBorder="1" applyAlignment="1">
      <alignment horizontal="left" indent="1"/>
    </xf>
    <xf numFmtId="0" fontId="3" fillId="0" borderId="10" xfId="0" applyFont="1" applyBorder="1" applyAlignment="1">
      <alignment horizontal="left" indent="1"/>
    </xf>
    <xf numFmtId="0" fontId="3" fillId="0" borderId="0" xfId="0" applyFont="1" applyAlignment="1">
      <alignment wrapText="1"/>
    </xf>
    <xf numFmtId="0" fontId="3" fillId="0" borderId="0" xfId="0" applyFont="1" applyAlignment="1">
      <alignment horizontal="center" wrapText="1"/>
    </xf>
    <xf numFmtId="0" fontId="11" fillId="0" borderId="71" xfId="0" applyFont="1" applyBorder="1" applyAlignment="1">
      <alignment horizontal="left"/>
    </xf>
    <xf numFmtId="0" fontId="3" fillId="0" borderId="66" xfId="0" applyFont="1" applyBorder="1"/>
    <xf numFmtId="0" fontId="11" fillId="0" borderId="66" xfId="0" applyFont="1" applyBorder="1"/>
    <xf numFmtId="3" fontId="11" fillId="0" borderId="80" xfId="0" applyNumberFormat="1" applyFont="1" applyFill="1" applyBorder="1"/>
    <xf numFmtId="3" fontId="11" fillId="0" borderId="15" xfId="0" applyNumberFormat="1" applyFont="1" applyBorder="1"/>
    <xf numFmtId="3" fontId="11" fillId="0" borderId="92" xfId="0" applyNumberFormat="1" applyFont="1" applyBorder="1"/>
    <xf numFmtId="3" fontId="3" fillId="0" borderId="46" xfId="0" applyNumberFormat="1" applyFont="1" applyBorder="1"/>
    <xf numFmtId="3" fontId="3" fillId="0" borderId="80" xfId="0" applyNumberFormat="1" applyFont="1" applyBorder="1"/>
    <xf numFmtId="3" fontId="25" fillId="0" borderId="18" xfId="0" applyNumberFormat="1" applyFont="1" applyBorder="1"/>
    <xf numFmtId="3" fontId="25" fillId="0" borderId="20" xfId="0" applyNumberFormat="1" applyFont="1" applyBorder="1"/>
    <xf numFmtId="0" fontId="3" fillId="0" borderId="66" xfId="0" applyFont="1" applyBorder="1" applyAlignment="1">
      <alignment horizontal="left"/>
    </xf>
    <xf numFmtId="0" fontId="3" fillId="0" borderId="18" xfId="0" applyFont="1" applyBorder="1" applyAlignment="1">
      <alignment horizontal="left" vertical="center" wrapText="1" indent="3"/>
    </xf>
    <xf numFmtId="3" fontId="11" fillId="0" borderId="86" xfId="0" applyNumberFormat="1" applyFont="1" applyBorder="1"/>
    <xf numFmtId="3" fontId="11" fillId="0" borderId="2" xfId="0" applyNumberFormat="1" applyFont="1" applyBorder="1"/>
    <xf numFmtId="3" fontId="3" fillId="0" borderId="93" xfId="0" applyNumberFormat="1" applyFont="1" applyBorder="1"/>
    <xf numFmtId="0" fontId="11" fillId="0" borderId="94" xfId="0" applyFont="1" applyBorder="1" applyAlignment="1">
      <alignment horizontal="left" indent="1"/>
    </xf>
    <xf numFmtId="0" fontId="22" fillId="0" borderId="0" xfId="0" applyFont="1" applyAlignment="1">
      <alignment vertical="top" wrapText="1"/>
    </xf>
    <xf numFmtId="0" fontId="3" fillId="0" borderId="0" xfId="0" applyFont="1" applyAlignment="1">
      <alignment horizontal="left" vertical="top"/>
    </xf>
    <xf numFmtId="0" fontId="37" fillId="0" borderId="0" xfId="0" applyFont="1" applyAlignment="1">
      <alignment horizontal="left" vertical="top"/>
    </xf>
    <xf numFmtId="0" fontId="9"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6" xfId="0" applyFont="1" applyBorder="1" applyAlignment="1">
      <alignment horizontal="center" vertical="center" wrapText="1"/>
    </xf>
    <xf numFmtId="0" fontId="3" fillId="0" borderId="32" xfId="0" applyFont="1" applyBorder="1" applyAlignment="1">
      <alignment horizontal="center"/>
    </xf>
    <xf numFmtId="0" fontId="13" fillId="0" borderId="0" xfId="0" applyFont="1" applyAlignment="1">
      <alignment horizontal="left" vertical="top"/>
    </xf>
    <xf numFmtId="0" fontId="29" fillId="0" borderId="0" xfId="0" applyFont="1" applyAlignment="1">
      <alignment wrapText="1"/>
    </xf>
    <xf numFmtId="0" fontId="30" fillId="0" borderId="0" xfId="0" applyFont="1" applyAlignment="1">
      <alignment wrapText="1"/>
    </xf>
    <xf numFmtId="0" fontId="11" fillId="0" borderId="1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4"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5" fillId="0" borderId="48" xfId="0" applyFont="1" applyBorder="1" applyAlignment="1">
      <alignment horizontal="left" vertical="top" wrapText="1"/>
    </xf>
    <xf numFmtId="0" fontId="15" fillId="0" borderId="39" xfId="0" applyFont="1" applyBorder="1" applyAlignment="1">
      <alignment horizontal="right" vertical="top"/>
    </xf>
    <xf numFmtId="0" fontId="15" fillId="0" borderId="34" xfId="0" applyFont="1" applyBorder="1" applyAlignment="1">
      <alignment horizontal="right" vertical="top"/>
    </xf>
    <xf numFmtId="0" fontId="15" fillId="0" borderId="47" xfId="0" applyFont="1" applyBorder="1" applyAlignment="1">
      <alignment horizontal="left" vertical="top" wrapText="1"/>
    </xf>
    <xf numFmtId="0" fontId="3" fillId="0" borderId="0" xfId="0" applyFont="1" applyBorder="1" applyAlignment="1">
      <alignment horizontal="center"/>
    </xf>
    <xf numFmtId="0" fontId="15" fillId="0" borderId="37" xfId="0" applyFont="1" applyBorder="1" applyAlignment="1">
      <alignment horizontal="left" vertical="top" wrapText="1"/>
    </xf>
    <xf numFmtId="0" fontId="15" fillId="0" borderId="27" xfId="0" applyFont="1" applyBorder="1" applyAlignment="1">
      <alignment horizontal="left" vertical="top" wrapText="1"/>
    </xf>
    <xf numFmtId="0" fontId="16" fillId="0" borderId="38" xfId="0" applyFont="1" applyBorder="1" applyAlignment="1">
      <alignment horizontal="left" vertical="top" wrapText="1"/>
    </xf>
    <xf numFmtId="0" fontId="16" fillId="0" borderId="28" xfId="0" applyFont="1" applyBorder="1" applyAlignment="1">
      <alignment horizontal="left" vertical="top" wrapText="1"/>
    </xf>
    <xf numFmtId="0" fontId="19" fillId="0" borderId="38" xfId="0" applyFont="1" applyBorder="1" applyAlignment="1">
      <alignment horizontal="left" vertical="top" wrapText="1"/>
    </xf>
    <xf numFmtId="0" fontId="19" fillId="0" borderId="28" xfId="0" applyFont="1" applyBorder="1" applyAlignment="1">
      <alignment horizontal="left" vertical="top" wrapText="1"/>
    </xf>
    <xf numFmtId="0" fontId="15" fillId="0" borderId="52" xfId="0" applyFont="1" applyBorder="1" applyAlignment="1">
      <alignment horizontal="center" vertical="top"/>
    </xf>
    <xf numFmtId="0" fontId="15" fillId="0" borderId="29" xfId="0" applyFont="1" applyBorder="1" applyAlignment="1">
      <alignment horizontal="center" vertical="top"/>
    </xf>
    <xf numFmtId="0" fontId="15" fillId="0" borderId="48" xfId="0" applyFont="1" applyBorder="1" applyAlignment="1">
      <alignment horizontal="left" vertical="top"/>
    </xf>
    <xf numFmtId="0" fontId="15" fillId="0" borderId="51" xfId="0" applyFont="1" applyBorder="1" applyAlignment="1">
      <alignment horizontal="left" vertical="top"/>
    </xf>
    <xf numFmtId="0" fontId="19" fillId="0" borderId="38" xfId="0" applyFont="1" applyBorder="1" applyAlignment="1">
      <alignment horizontal="left" vertical="top"/>
    </xf>
    <xf numFmtId="0" fontId="19" fillId="0" borderId="28" xfId="0" applyFont="1" applyBorder="1" applyAlignment="1">
      <alignment horizontal="left" vertical="top"/>
    </xf>
    <xf numFmtId="0" fontId="15" fillId="0" borderId="38" xfId="0" applyFont="1" applyBorder="1" applyAlignment="1">
      <alignment horizontal="left" vertical="top"/>
    </xf>
    <xf numFmtId="0" fontId="15" fillId="0" borderId="28" xfId="0" applyFont="1" applyBorder="1" applyAlignment="1">
      <alignment horizontal="left" vertical="top"/>
    </xf>
    <xf numFmtId="0" fontId="19" fillId="0" borderId="88" xfId="0" applyFont="1" applyBorder="1" applyAlignment="1">
      <alignment horizontal="left" vertical="top" wrapText="1"/>
    </xf>
    <xf numFmtId="0" fontId="16" fillId="0" borderId="88" xfId="0" applyFont="1" applyBorder="1" applyAlignment="1">
      <alignment horizontal="left" vertical="top" wrapText="1"/>
    </xf>
    <xf numFmtId="0" fontId="16" fillId="0" borderId="89" xfId="0" applyFont="1" applyBorder="1" applyAlignment="1">
      <alignment horizontal="left" vertical="top" wrapText="1"/>
    </xf>
    <xf numFmtId="0" fontId="16" fillId="0" borderId="48" xfId="0" applyFont="1" applyBorder="1" applyAlignment="1">
      <alignment horizontal="left" vertical="top" wrapText="1"/>
    </xf>
    <xf numFmtId="0" fontId="16" fillId="0" borderId="51" xfId="0" applyFont="1" applyBorder="1" applyAlignment="1">
      <alignment horizontal="left" vertical="top" wrapText="1"/>
    </xf>
    <xf numFmtId="0" fontId="15" fillId="0" borderId="47" xfId="0" applyFont="1" applyBorder="1" applyAlignment="1">
      <alignment horizontal="left" vertical="top"/>
    </xf>
    <xf numFmtId="0" fontId="15" fillId="0" borderId="75" xfId="0" applyFont="1" applyBorder="1" applyAlignment="1">
      <alignment horizontal="left" vertical="top"/>
    </xf>
    <xf numFmtId="0" fontId="16" fillId="0" borderId="38" xfId="0" applyFont="1" applyBorder="1" applyAlignment="1">
      <alignment horizontal="left" vertical="top"/>
    </xf>
    <xf numFmtId="0" fontId="16" fillId="0" borderId="28" xfId="0" applyFont="1" applyBorder="1" applyAlignment="1">
      <alignment horizontal="left" vertical="top"/>
    </xf>
    <xf numFmtId="0" fontId="15" fillId="0" borderId="76" xfId="0" applyFont="1" applyBorder="1" applyAlignment="1">
      <alignment horizontal="right" vertical="top"/>
    </xf>
    <xf numFmtId="0" fontId="6" fillId="0" borderId="0" xfId="0" applyFont="1" applyAlignment="1">
      <alignment horizontal="center"/>
    </xf>
    <xf numFmtId="0" fontId="8" fillId="0" borderId="0" xfId="0" applyFont="1" applyAlignment="1">
      <alignment horizontal="center"/>
    </xf>
    <xf numFmtId="0" fontId="11" fillId="0" borderId="58" xfId="0" applyFont="1" applyBorder="1" applyAlignment="1">
      <alignment horizontal="center" vertical="center" wrapText="1"/>
    </xf>
    <xf numFmtId="0" fontId="11" fillId="0" borderId="83" xfId="0" applyFont="1" applyBorder="1" applyAlignment="1">
      <alignment horizontal="center" vertical="center" wrapText="1"/>
    </xf>
    <xf numFmtId="0" fontId="6" fillId="0" borderId="0" xfId="0" applyFont="1" applyAlignment="1">
      <alignment horizontal="center" wrapText="1"/>
    </xf>
    <xf numFmtId="0" fontId="3" fillId="0" borderId="0" xfId="0" applyFont="1" applyAlignment="1">
      <alignment horizontal="left" wrapText="1"/>
    </xf>
    <xf numFmtId="0" fontId="6"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vertical="top" wrapText="1"/>
    </xf>
    <xf numFmtId="0" fontId="11" fillId="0" borderId="57"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56" xfId="0" applyFont="1" applyBorder="1" applyAlignment="1">
      <alignment horizontal="center" vertical="center" wrapText="1"/>
    </xf>
  </cellXfs>
  <cellStyles count="82">
    <cellStyle name="20% - Accent1 2" xfId="21"/>
    <cellStyle name="20% - Accent2 2" xfId="22"/>
    <cellStyle name="20% - Accent3 2" xfId="23"/>
    <cellStyle name="20% - Accent4 2" xfId="24"/>
    <cellStyle name="20% - Accent5 2" xfId="25"/>
    <cellStyle name="20% - Accent6 2" xfId="26"/>
    <cellStyle name="40% - Accent1 2" xfId="27"/>
    <cellStyle name="40% - Accent2 2" xfId="28"/>
    <cellStyle name="40% - Accent3 2" xfId="29"/>
    <cellStyle name="40% - Accent4 2" xfId="30"/>
    <cellStyle name="40% - Accent5 2" xfId="31"/>
    <cellStyle name="40% - Accent6 2" xfId="32"/>
    <cellStyle name="Blinky" xfId="33"/>
    <cellStyle name="Comma" xfId="1" builtinId="3"/>
    <cellStyle name="Comma 2" xfId="3"/>
    <cellStyle name="Comma 2 2" xfId="4"/>
    <cellStyle name="Comma 3" xfId="5"/>
    <cellStyle name="Comma 4" xfId="6"/>
    <cellStyle name="Comma 4 2" xfId="7"/>
    <cellStyle name="Comma0" xfId="34"/>
    <cellStyle name="Currency 2" xfId="8"/>
    <cellStyle name="Currency 2 2" xfId="9"/>
    <cellStyle name="Currency 3" xfId="10"/>
    <cellStyle name="Currency 4" xfId="11"/>
    <cellStyle name="Currency 4 2" xfId="12"/>
    <cellStyle name="Currency0" xfId="35"/>
    <cellStyle name="Date" xfId="36"/>
    <cellStyle name="Fixed" xfId="37"/>
    <cellStyle name="Hyperlink 2" xfId="38"/>
    <cellStyle name="Normal" xfId="0" builtinId="0"/>
    <cellStyle name="Normal 10" xfId="39"/>
    <cellStyle name="Normal 2" xfId="13"/>
    <cellStyle name="Normal 2 2" xfId="40"/>
    <cellStyle name="Normal 2 2 2" xfId="41"/>
    <cellStyle name="Normal 2 3" xfId="42"/>
    <cellStyle name="Normal 3" xfId="2"/>
    <cellStyle name="Normal 3 2" xfId="43"/>
    <cellStyle name="Normal 4" xfId="14"/>
    <cellStyle name="Normal 5" xfId="19"/>
    <cellStyle name="Normal 5 2" xfId="20"/>
    <cellStyle name="Normal 5 2 2" xfId="44"/>
    <cellStyle name="Normal 5 2 3" xfId="45"/>
    <cellStyle name="Normal 5 3" xfId="46"/>
    <cellStyle name="Normal 5 3 2" xfId="47"/>
    <cellStyle name="Normal 5 3 3" xfId="48"/>
    <cellStyle name="Normal 5 4" xfId="49"/>
    <cellStyle name="Normal 5 4 2" xfId="50"/>
    <cellStyle name="Normal 5 4 3" xfId="51"/>
    <cellStyle name="Normal 5 5" xfId="52"/>
    <cellStyle name="Normal 5 5 2" xfId="53"/>
    <cellStyle name="Normal 5 5 3" xfId="54"/>
    <cellStyle name="Normal 5 6" xfId="55"/>
    <cellStyle name="Normal 5 6 2" xfId="56"/>
    <cellStyle name="Normal 5 6 3" xfId="57"/>
    <cellStyle name="Normal 5 7" xfId="58"/>
    <cellStyle name="Normal 5 8" xfId="59"/>
    <cellStyle name="Normal 6" xfId="60"/>
    <cellStyle name="Normal 6 2" xfId="61"/>
    <cellStyle name="Normal 6 2 2" xfId="62"/>
    <cellStyle name="Normal 6 2 3" xfId="63"/>
    <cellStyle name="Normal 6 3" xfId="64"/>
    <cellStyle name="Normal 6 3 2" xfId="65"/>
    <cellStyle name="Normal 6 3 3" xfId="66"/>
    <cellStyle name="Normal 6 4" xfId="67"/>
    <cellStyle name="Normal 6 4 2" xfId="68"/>
    <cellStyle name="Normal 6 4 3" xfId="69"/>
    <cellStyle name="Normal 6 5" xfId="70"/>
    <cellStyle name="Normal 6 5 2" xfId="71"/>
    <cellStyle name="Normal 6 5 3" xfId="72"/>
    <cellStyle name="Normal 6 6" xfId="73"/>
    <cellStyle name="Normal 6 7" xfId="74"/>
    <cellStyle name="Normal 7" xfId="75"/>
    <cellStyle name="Normal 7 2" xfId="76"/>
    <cellStyle name="Normal 7 3" xfId="77"/>
    <cellStyle name="Normal 8" xfId="78"/>
    <cellStyle name="Normal 9" xfId="79"/>
    <cellStyle name="Note 2" xfId="80"/>
    <cellStyle name="Note 2 2" xfId="81"/>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3</xdr:row>
          <xdr:rowOff>171450</xdr:rowOff>
        </xdr:from>
        <xdr:to>
          <xdr:col>12</xdr:col>
          <xdr:colOff>581025</xdr:colOff>
          <xdr:row>30</xdr:row>
          <xdr:rowOff>180975</xdr:rowOff>
        </xdr:to>
        <xdr:sp macro="" textlink="">
          <xdr:nvSpPr>
            <xdr:cNvPr id="12289" name="Object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Execution/FY%202013/Finance%20and%20Accounting%20Dashboard/FY%202013%20Finance%20and%20Accoun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Walker\E%20O%20U%20S%20A\FY%202003\Office%20Budgets\eousa%2003%20budgets%20pl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ormulation/FY%202014/Congressional%20Justification/FINAL%20SUBMISSION_March%2028_13/Final%20SnE%20Edits%20_3_28_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ormulation/FY%202014/Congressional%20Justification/FINAL%20SUBMISSION_March%2028_13/Final%20FY14%20Grant%20Exhibit_3_28_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inancial Summary"/>
      <sheetName val="TAB 2 and FY-14 Carryover"/>
      <sheetName val="2013 Budget"/>
      <sheetName val="2013 Summary Res and Seq"/>
      <sheetName val="FY 2013 $12M Recission Summary"/>
      <sheetName val="Evaluation Set-Aside"/>
      <sheetName val="Technical Assistance - FY13"/>
      <sheetName val="FY-13 Planned Remaining Proj"/>
      <sheetName val="FY-12 Planned Remain Projects"/>
      <sheetName val="STOP_Formula"/>
      <sheetName val="State DV Coalition"/>
      <sheetName val="State SA Coalition"/>
      <sheetName val="Tribal Coalitions"/>
      <sheetName val="Transitional"/>
      <sheetName val="Tribal Gov't"/>
      <sheetName val="Culturally Specific"/>
      <sheetName val="Arrest"/>
      <sheetName val="Homicide Reduct Init - FY 2013"/>
      <sheetName val="Homicide Reduct Init - FY 2012"/>
      <sheetName val="Rural"/>
      <sheetName val="Consolidated Youth - FY 2013"/>
      <sheetName val="Consolidated Youth - FY 2012"/>
      <sheetName val="Engaging Men"/>
      <sheetName val="Campus"/>
      <sheetName val="LAV"/>
      <sheetName val="Elder"/>
      <sheetName val="Family Law -Supervised Visitat"/>
      <sheetName val="Family Law - Court Improvements"/>
      <sheetName val="Court Improvements"/>
      <sheetName val="Disabilities"/>
      <sheetName val="SASP-FY13 Allocation"/>
      <sheetName val="SASP"/>
      <sheetName val="SASP-Formula-State"/>
      <sheetName val="SASP-Tribal Coalitions"/>
      <sheetName val="SASP-Tribal Gov't"/>
      <sheetName val="SASP-State Coalitions"/>
      <sheetName val="SASP-CLSSP"/>
      <sheetName val="SA Clearing House (Indian Women"/>
      <sheetName val="Indian Women"/>
      <sheetName val="Nat'l Resource Center"/>
      <sheetName val="Tribal Registry"/>
      <sheetName val="OVW Latest Active Awards"/>
      <sheetName val="Recoveries"/>
      <sheetName val="Latest Recovery Report"/>
      <sheetName val="M_A"/>
      <sheetName val="M_A E&amp;A Costs"/>
      <sheetName val="M_A CORS Pivot"/>
      <sheetName val="M_A CORS"/>
      <sheetName val="SOC Titles"/>
      <sheetName val="Commitment Report"/>
      <sheetName val="Obligation Report"/>
      <sheetName val="Deobligation Report"/>
      <sheetName val="Deob_Reob"/>
      <sheetName val="Unobligated-Dasboard"/>
      <sheetName val="Unobligated - SF 133"/>
      <sheetName val="Sheet3"/>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 Allow"/>
      <sheetName val="Obligation"/>
      <sheetName val="SourceData"/>
      <sheetName val="CaseMgmt"/>
      <sheetName val="CM Prgm"/>
      <sheetName val="DataAnalysis"/>
      <sheetName val="Director"/>
      <sheetName val="Operations"/>
      <sheetName val="EEO"/>
      <sheetName val="EAP"/>
      <sheetName val="EARS"/>
      <sheetName val="FMS"/>
      <sheetName val="FMS Program"/>
      <sheetName val="FMSS Prgm"/>
      <sheetName val="FOIA"/>
      <sheetName val="LECC"/>
      <sheetName val="Gen Counsel"/>
      <sheetName val="Lgl Prgms"/>
      <sheetName val="CIO"/>
      <sheetName val="OAS"/>
      <sheetName val="OAS Prgm"/>
      <sheetName val="Persnl"/>
      <sheetName val="RMP"/>
      <sheetName val="Security"/>
      <sheetName val="Security Prgm"/>
      <sheetName val="TTD Prgm"/>
      <sheetName val="TTD"/>
      <sheetName val="EOUSA Summary"/>
      <sheetName val="Status of Fu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umm of Req."/>
      <sheetName val="B. Summ of Req. by DU"/>
      <sheetName val="C. Program Changes by DU"/>
      <sheetName val="C. Program Changes by DU (2)"/>
      <sheetName val="D. Strategic Goals &amp; Objectives"/>
      <sheetName val="E. ATB Justification"/>
      <sheetName val="F. 2012 Crosswalk"/>
      <sheetName val="G. 2013 Crosswalk"/>
      <sheetName val="H. Reimbursable Resources"/>
      <sheetName val="I. Permanent Positions"/>
      <sheetName val="J. Financial Analysis"/>
      <sheetName val="K. Summary by Grade"/>
      <sheetName val="L. Summary by OC"/>
    </sheetNames>
    <sheetDataSet>
      <sheetData sheetId="0">
        <row r="2">
          <cell r="A2" t="str">
            <v>Office on Violence Against Women</v>
          </cell>
          <cell r="B2">
            <v>0</v>
          </cell>
          <cell r="C2">
            <v>0</v>
          </cell>
          <cell r="D2">
            <v>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umm of Req."/>
      <sheetName val="B. Summ of Req. by DU"/>
      <sheetName val="C. Program Changes by DU"/>
      <sheetName val="C. Program Changes by DU (2)"/>
      <sheetName val="D. Strategic Goals &amp; Objectives"/>
      <sheetName val="E. ATB Justification"/>
      <sheetName val="F. 2012 Crosswalk"/>
      <sheetName val="G. 2013 Crosswalk"/>
      <sheetName val="G. 2013 Crosswalk (2)"/>
      <sheetName val="H. Reimbursable Resources"/>
      <sheetName val="I. Permanent Positions"/>
      <sheetName val="J. Financial Analysis"/>
      <sheetName val="J. Financial Analysis (2)"/>
      <sheetName val="K. Summary by Grade"/>
      <sheetName val="L. Summary by OC"/>
      <sheetName val="Sheet1"/>
    </sheetNames>
    <sheetDataSet>
      <sheetData sheetId="0">
        <row r="2">
          <cell r="A2" t="str">
            <v>Office on Violence Against Women</v>
          </cell>
          <cell r="B2">
            <v>0</v>
          </cell>
          <cell r="C2">
            <v>0</v>
          </cell>
          <cell r="D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D38" sqref="D38"/>
    </sheetView>
  </sheetViews>
  <sheetFormatPr defaultRowHeight="15" x14ac:dyDescent="0.25"/>
  <sheetData>
    <row r="1" spans="1:1" ht="18.75" x14ac:dyDescent="0.3">
      <c r="A1" s="166" t="s">
        <v>164</v>
      </c>
    </row>
  </sheetData>
  <pageMargins left="0.7" right="0.7" top="0.75" bottom="0.75" header="0.3" footer="0.3"/>
  <pageSetup orientation="landscape" r:id="rId1"/>
  <drawing r:id="rId2"/>
  <legacyDrawing r:id="rId3"/>
  <oleObjects>
    <mc:AlternateContent xmlns:mc="http://schemas.openxmlformats.org/markup-compatibility/2006">
      <mc:Choice Requires="x14">
        <oleObject progId="AcroExch.Document.7" shapeId="12289" r:id="rId4">
          <objectPr defaultSize="0" autoPict="0" r:id="rId5">
            <anchor moveWithCells="1">
              <from>
                <xdr:col>0</xdr:col>
                <xdr:colOff>228600</xdr:colOff>
                <xdr:row>3</xdr:row>
                <xdr:rowOff>171450</xdr:rowOff>
              </from>
              <to>
                <xdr:col>12</xdr:col>
                <xdr:colOff>581025</xdr:colOff>
                <xdr:row>30</xdr:row>
                <xdr:rowOff>180975</xdr:rowOff>
              </to>
            </anchor>
          </objectPr>
        </oleObject>
      </mc:Choice>
      <mc:Fallback>
        <oleObject progId="AcroExch.Document.7" shapeId="1228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view="pageBreakPreview" zoomScale="70" zoomScaleNormal="100" zoomScaleSheetLayoutView="70" workbookViewId="0">
      <selection activeCell="A73" sqref="A73"/>
    </sheetView>
  </sheetViews>
  <sheetFormatPr defaultRowHeight="14.25" x14ac:dyDescent="0.2"/>
  <cols>
    <col min="1" max="1" width="113.5703125" style="122" customWidth="1"/>
    <col min="2" max="3" width="14.5703125" style="123" customWidth="1"/>
    <col min="4" max="4" width="14.5703125" style="124" customWidth="1"/>
    <col min="5" max="5" width="11.5703125" style="4" bestFit="1" customWidth="1"/>
    <col min="6" max="6" width="4.85546875" style="122" customWidth="1"/>
    <col min="7" max="16384" width="9.140625" style="122"/>
  </cols>
  <sheetData>
    <row r="1" spans="1:7" ht="18" x14ac:dyDescent="0.25">
      <c r="A1" s="228" t="s">
        <v>0</v>
      </c>
      <c r="B1" s="228"/>
      <c r="C1" s="228"/>
      <c r="D1" s="228"/>
      <c r="E1" s="4" t="s">
        <v>10</v>
      </c>
    </row>
    <row r="2" spans="1:7" ht="15" x14ac:dyDescent="0.2">
      <c r="A2" s="229" t="s">
        <v>161</v>
      </c>
      <c r="B2" s="229"/>
      <c r="C2" s="229"/>
      <c r="D2" s="229"/>
      <c r="E2" s="4" t="s">
        <v>10</v>
      </c>
    </row>
    <row r="3" spans="1:7" x14ac:dyDescent="0.2">
      <c r="A3" s="230" t="s">
        <v>1</v>
      </c>
      <c r="B3" s="230"/>
      <c r="C3" s="230"/>
      <c r="D3" s="230"/>
      <c r="E3" s="4" t="s">
        <v>10</v>
      </c>
    </row>
    <row r="4" spans="1:7" x14ac:dyDescent="0.2">
      <c r="A4" s="231" t="s">
        <v>2</v>
      </c>
      <c r="B4" s="231"/>
      <c r="C4" s="231"/>
      <c r="D4" s="231"/>
      <c r="E4" s="4" t="s">
        <v>10</v>
      </c>
    </row>
    <row r="5" spans="1:7" ht="15" thickBot="1" x14ac:dyDescent="0.25">
      <c r="E5" s="4" t="s">
        <v>10</v>
      </c>
    </row>
    <row r="6" spans="1:7" ht="15" x14ac:dyDescent="0.25">
      <c r="B6" s="232" t="s">
        <v>145</v>
      </c>
      <c r="C6" s="233"/>
      <c r="D6" s="234"/>
      <c r="E6" s="4" t="s">
        <v>10</v>
      </c>
    </row>
    <row r="7" spans="1:7" ht="15.75" thickBot="1" x14ac:dyDescent="0.25">
      <c r="B7" s="1" t="s">
        <v>3</v>
      </c>
      <c r="C7" s="2" t="s">
        <v>106</v>
      </c>
      <c r="D7" s="3" t="s">
        <v>4</v>
      </c>
      <c r="E7" s="4" t="s">
        <v>10</v>
      </c>
    </row>
    <row r="8" spans="1:7" ht="15" x14ac:dyDescent="0.25">
      <c r="A8" s="209" t="s">
        <v>194</v>
      </c>
      <c r="B8" s="73">
        <v>70</v>
      </c>
      <c r="C8" s="74">
        <v>58</v>
      </c>
      <c r="D8" s="75">
        <v>18749</v>
      </c>
      <c r="E8" s="4" t="s">
        <v>10</v>
      </c>
    </row>
    <row r="9" spans="1:7" ht="15" x14ac:dyDescent="0.25">
      <c r="A9" s="210" t="s">
        <v>195</v>
      </c>
      <c r="B9" s="77" t="s">
        <v>196</v>
      </c>
      <c r="C9" s="78"/>
      <c r="D9" s="144">
        <f>-352-37</f>
        <v>-389</v>
      </c>
      <c r="E9" s="4" t="s">
        <v>10</v>
      </c>
      <c r="G9" s="91"/>
    </row>
    <row r="10" spans="1:7" ht="15" x14ac:dyDescent="0.25">
      <c r="A10" s="210" t="s">
        <v>197</v>
      </c>
      <c r="B10" s="221"/>
      <c r="C10" s="222"/>
      <c r="D10" s="223">
        <v>-900</v>
      </c>
      <c r="E10" s="4" t="s">
        <v>10</v>
      </c>
      <c r="G10" s="91"/>
    </row>
    <row r="11" spans="1:7" ht="15" hidden="1" x14ac:dyDescent="0.25">
      <c r="A11" s="125" t="s">
        <v>198</v>
      </c>
      <c r="B11" s="77"/>
      <c r="C11" s="78"/>
      <c r="D11" s="144">
        <v>0</v>
      </c>
      <c r="E11" s="4" t="s">
        <v>10</v>
      </c>
      <c r="G11" s="91"/>
    </row>
    <row r="12" spans="1:7" ht="15" x14ac:dyDescent="0.25">
      <c r="A12" s="72" t="s">
        <v>199</v>
      </c>
      <c r="B12" s="77">
        <f>SUM(B8:B11)</f>
        <v>70</v>
      </c>
      <c r="C12" s="78">
        <f>SUM(C8:C11)</f>
        <v>58</v>
      </c>
      <c r="D12" s="144">
        <f>SUM(D8:D11)</f>
        <v>17460</v>
      </c>
      <c r="E12" s="4" t="s">
        <v>10</v>
      </c>
    </row>
    <row r="13" spans="1:7" ht="15" x14ac:dyDescent="0.25">
      <c r="A13" s="72"/>
      <c r="B13" s="93"/>
      <c r="C13" s="94"/>
      <c r="D13" s="95"/>
      <c r="E13" s="4" t="s">
        <v>10</v>
      </c>
    </row>
    <row r="14" spans="1:7" ht="15" hidden="1" x14ac:dyDescent="0.25">
      <c r="A14" s="211"/>
      <c r="B14" s="93"/>
      <c r="C14" s="94"/>
      <c r="D14" s="212"/>
      <c r="E14" s="4" t="s">
        <v>10</v>
      </c>
    </row>
    <row r="15" spans="1:7" ht="15" hidden="1" x14ac:dyDescent="0.25">
      <c r="A15" s="125"/>
      <c r="B15" s="119"/>
      <c r="C15" s="120"/>
      <c r="D15" s="128"/>
      <c r="E15" s="4" t="s">
        <v>10</v>
      </c>
    </row>
    <row r="16" spans="1:7" ht="15" hidden="1" x14ac:dyDescent="0.25">
      <c r="A16" s="125"/>
      <c r="B16" s="119"/>
      <c r="C16" s="120"/>
      <c r="D16" s="128"/>
      <c r="E16" s="4" t="s">
        <v>10</v>
      </c>
    </row>
    <row r="17" spans="1:7" ht="15" x14ac:dyDescent="0.25">
      <c r="A17" s="224"/>
      <c r="B17" s="62"/>
      <c r="C17" s="63"/>
      <c r="D17" s="70"/>
      <c r="E17" s="4" t="s">
        <v>10</v>
      </c>
    </row>
    <row r="18" spans="1:7" ht="15" x14ac:dyDescent="0.25">
      <c r="A18" s="211" t="s">
        <v>200</v>
      </c>
      <c r="B18" s="93">
        <v>70</v>
      </c>
      <c r="C18" s="94">
        <v>63</v>
      </c>
      <c r="D18" s="95">
        <v>18772</v>
      </c>
      <c r="E18" s="4" t="s">
        <v>10</v>
      </c>
    </row>
    <row r="19" spans="1:7" ht="15" x14ac:dyDescent="0.25">
      <c r="A19" s="125" t="s">
        <v>201</v>
      </c>
      <c r="B19" s="119">
        <v>0</v>
      </c>
      <c r="C19" s="120">
        <v>0</v>
      </c>
      <c r="D19" s="128">
        <v>0</v>
      </c>
      <c r="E19" s="4" t="s">
        <v>10</v>
      </c>
      <c r="G19" s="91"/>
    </row>
    <row r="20" spans="1:7" ht="15" x14ac:dyDescent="0.25">
      <c r="A20" s="64" t="s">
        <v>202</v>
      </c>
      <c r="B20" s="213">
        <f>SUM(B18:B19)+B16</f>
        <v>70</v>
      </c>
      <c r="C20" s="107">
        <f>SUM(C18:C19)+C16</f>
        <v>63</v>
      </c>
      <c r="D20" s="214">
        <f>SUM(D18:D19)+D16</f>
        <v>18772</v>
      </c>
      <c r="E20" s="4" t="s">
        <v>10</v>
      </c>
      <c r="G20" s="92"/>
    </row>
    <row r="21" spans="1:7" ht="15" hidden="1" x14ac:dyDescent="0.25">
      <c r="A21" s="211"/>
      <c r="B21" s="93"/>
      <c r="C21" s="94"/>
      <c r="D21" s="95"/>
      <c r="E21" s="4" t="s">
        <v>10</v>
      </c>
    </row>
    <row r="22" spans="1:7" ht="15" hidden="1" x14ac:dyDescent="0.25">
      <c r="A22" s="66" t="s">
        <v>5</v>
      </c>
      <c r="B22" s="93"/>
      <c r="C22" s="94"/>
      <c r="D22" s="95"/>
      <c r="E22" s="4" t="s">
        <v>10</v>
      </c>
    </row>
    <row r="23" spans="1:7" hidden="1" x14ac:dyDescent="0.2">
      <c r="A23" s="210"/>
      <c r="B23" s="215">
        <v>0</v>
      </c>
      <c r="C23" s="155">
        <v>0</v>
      </c>
      <c r="D23" s="216"/>
      <c r="E23" s="4" t="s">
        <v>10</v>
      </c>
    </row>
    <row r="24" spans="1:7" ht="15" hidden="1" x14ac:dyDescent="0.25">
      <c r="A24" s="67" t="s">
        <v>136</v>
      </c>
      <c r="B24" s="93"/>
      <c r="C24" s="94"/>
      <c r="D24" s="95"/>
      <c r="E24" s="4" t="s">
        <v>10</v>
      </c>
    </row>
    <row r="25" spans="1:7" ht="15" x14ac:dyDescent="0.25">
      <c r="A25" s="211"/>
      <c r="B25" s="93"/>
      <c r="C25" s="94"/>
      <c r="D25" s="95"/>
      <c r="E25" s="4" t="s">
        <v>10</v>
      </c>
    </row>
    <row r="26" spans="1:7" ht="15" x14ac:dyDescent="0.25">
      <c r="A26" s="66" t="s">
        <v>104</v>
      </c>
      <c r="B26" s="62"/>
      <c r="C26" s="63"/>
      <c r="D26" s="65"/>
      <c r="E26" s="4" t="s">
        <v>10</v>
      </c>
    </row>
    <row r="27" spans="1:7" x14ac:dyDescent="0.2">
      <c r="A27" s="132" t="s">
        <v>205</v>
      </c>
      <c r="B27" s="130">
        <v>0</v>
      </c>
      <c r="C27" s="131">
        <v>0</v>
      </c>
      <c r="D27" s="127">
        <v>64</v>
      </c>
      <c r="E27" s="4" t="s">
        <v>10</v>
      </c>
    </row>
    <row r="28" spans="1:7" x14ac:dyDescent="0.2">
      <c r="A28" s="132" t="s">
        <v>206</v>
      </c>
      <c r="B28" s="130">
        <v>0</v>
      </c>
      <c r="C28" s="131">
        <v>0</v>
      </c>
      <c r="D28" s="127">
        <v>22</v>
      </c>
      <c r="E28" s="4" t="s">
        <v>10</v>
      </c>
    </row>
    <row r="29" spans="1:7" x14ac:dyDescent="0.2">
      <c r="A29" s="132" t="s">
        <v>207</v>
      </c>
      <c r="B29" s="130">
        <v>0</v>
      </c>
      <c r="C29" s="131">
        <v>0</v>
      </c>
      <c r="D29" s="127">
        <v>78</v>
      </c>
      <c r="E29" s="4" t="s">
        <v>10</v>
      </c>
    </row>
    <row r="30" spans="1:7" x14ac:dyDescent="0.2">
      <c r="A30" s="132" t="s">
        <v>208</v>
      </c>
      <c r="B30" s="130">
        <v>0</v>
      </c>
      <c r="C30" s="131">
        <v>0</v>
      </c>
      <c r="D30" s="127">
        <v>11</v>
      </c>
      <c r="E30" s="4" t="s">
        <v>10</v>
      </c>
    </row>
    <row r="31" spans="1:7" x14ac:dyDescent="0.2">
      <c r="A31" s="132" t="s">
        <v>209</v>
      </c>
      <c r="B31" s="130">
        <v>0</v>
      </c>
      <c r="C31" s="131">
        <v>0</v>
      </c>
      <c r="D31" s="127">
        <v>12</v>
      </c>
      <c r="E31" s="4" t="s">
        <v>10</v>
      </c>
    </row>
    <row r="32" spans="1:7" hidden="1" x14ac:dyDescent="0.2">
      <c r="A32" s="129"/>
      <c r="B32" s="217"/>
      <c r="C32" s="101"/>
      <c r="D32" s="218"/>
      <c r="E32" s="4" t="s">
        <v>10</v>
      </c>
    </row>
    <row r="33" spans="1:5" hidden="1" x14ac:dyDescent="0.2">
      <c r="A33" s="129"/>
      <c r="B33" s="217"/>
      <c r="C33" s="101"/>
      <c r="D33" s="218"/>
      <c r="E33" s="4" t="s">
        <v>10</v>
      </c>
    </row>
    <row r="34" spans="1:5" hidden="1" x14ac:dyDescent="0.2">
      <c r="A34" s="129"/>
      <c r="B34" s="217"/>
      <c r="C34" s="101"/>
      <c r="D34" s="218"/>
      <c r="E34" s="4" t="s">
        <v>10</v>
      </c>
    </row>
    <row r="35" spans="1:5" hidden="1" x14ac:dyDescent="0.2">
      <c r="A35" s="129"/>
      <c r="B35" s="217"/>
      <c r="C35" s="101"/>
      <c r="D35" s="218"/>
      <c r="E35" s="4" t="s">
        <v>10</v>
      </c>
    </row>
    <row r="36" spans="1:5" hidden="1" x14ac:dyDescent="0.2">
      <c r="A36" s="129"/>
      <c r="B36" s="217"/>
      <c r="C36" s="101"/>
      <c r="D36" s="218"/>
      <c r="E36" s="4" t="s">
        <v>10</v>
      </c>
    </row>
    <row r="37" spans="1:5" ht="15" hidden="1" x14ac:dyDescent="0.25">
      <c r="A37" s="67"/>
      <c r="B37" s="62"/>
      <c r="C37" s="63"/>
      <c r="D37" s="65"/>
      <c r="E37" s="4" t="s">
        <v>10</v>
      </c>
    </row>
    <row r="38" spans="1:5" ht="15" hidden="1" x14ac:dyDescent="0.25">
      <c r="A38" s="67"/>
      <c r="B38" s="62"/>
      <c r="C38" s="63"/>
      <c r="D38" s="65"/>
      <c r="E38" s="4" t="s">
        <v>10</v>
      </c>
    </row>
    <row r="39" spans="1:5" ht="15" hidden="1" x14ac:dyDescent="0.25">
      <c r="B39" s="62"/>
      <c r="C39" s="63"/>
      <c r="D39" s="65"/>
      <c r="E39" s="4" t="s">
        <v>10</v>
      </c>
    </row>
    <row r="40" spans="1:5" hidden="1" x14ac:dyDescent="0.2">
      <c r="A40" s="129"/>
      <c r="B40" s="217"/>
      <c r="C40" s="101"/>
      <c r="D40" s="218"/>
      <c r="E40" s="4" t="s">
        <v>10</v>
      </c>
    </row>
    <row r="41" spans="1:5" ht="15" hidden="1" x14ac:dyDescent="0.25">
      <c r="B41" s="62">
        <f>SUM(B40:B40)</f>
        <v>0</v>
      </c>
      <c r="C41" s="63">
        <f>SUM(C40:C40)</f>
        <v>0</v>
      </c>
      <c r="D41" s="65">
        <f>SUM(D40:D40)</f>
        <v>0</v>
      </c>
    </row>
    <row r="42" spans="1:5" ht="15" x14ac:dyDescent="0.25">
      <c r="A42" s="64" t="s">
        <v>105</v>
      </c>
      <c r="B42" s="99">
        <f>SUM(B27:B31)</f>
        <v>0</v>
      </c>
      <c r="C42" s="20">
        <f t="shared" ref="C42:D42" si="0">SUM(C27:C31)</f>
        <v>0</v>
      </c>
      <c r="D42" s="21">
        <f t="shared" si="0"/>
        <v>187</v>
      </c>
    </row>
    <row r="43" spans="1:5" ht="15" x14ac:dyDescent="0.25">
      <c r="A43" s="68" t="s">
        <v>146</v>
      </c>
      <c r="B43" s="97">
        <f>B17+B42</f>
        <v>0</v>
      </c>
      <c r="C43" s="94">
        <f>C17+C42</f>
        <v>0</v>
      </c>
      <c r="D43" s="98">
        <f>D20+D42</f>
        <v>18959</v>
      </c>
      <c r="E43" s="4" t="s">
        <v>10</v>
      </c>
    </row>
    <row r="44" spans="1:5" ht="15" hidden="1" x14ac:dyDescent="0.25">
      <c r="A44" s="68" t="s">
        <v>203</v>
      </c>
      <c r="B44" s="97"/>
      <c r="C44" s="94"/>
      <c r="D44" s="98"/>
      <c r="E44" s="4" t="s">
        <v>10</v>
      </c>
    </row>
    <row r="45" spans="1:5" ht="15" hidden="1" x14ac:dyDescent="0.25">
      <c r="A45" s="219"/>
      <c r="B45" s="93"/>
      <c r="C45" s="94"/>
      <c r="D45" s="95"/>
      <c r="E45" s="4" t="s">
        <v>10</v>
      </c>
    </row>
    <row r="46" spans="1:5" ht="15" hidden="1" x14ac:dyDescent="0.25">
      <c r="A46" s="132"/>
      <c r="B46" s="69"/>
      <c r="C46" s="63"/>
      <c r="D46" s="135"/>
      <c r="E46" s="4" t="s">
        <v>10</v>
      </c>
    </row>
    <row r="47" spans="1:5" hidden="1" x14ac:dyDescent="0.2">
      <c r="A47" s="132"/>
      <c r="B47" s="134"/>
      <c r="C47" s="131"/>
      <c r="D47" s="135"/>
      <c r="E47" s="4" t="s">
        <v>10</v>
      </c>
    </row>
    <row r="48" spans="1:5" hidden="1" x14ac:dyDescent="0.2">
      <c r="A48" s="220"/>
      <c r="B48" s="134"/>
      <c r="C48" s="131"/>
      <c r="D48" s="135"/>
    </row>
    <row r="49" spans="1:5" hidden="1" x14ac:dyDescent="0.2">
      <c r="A49" s="132"/>
      <c r="B49" s="134"/>
      <c r="C49" s="131"/>
      <c r="D49" s="135"/>
      <c r="E49" s="4" t="s">
        <v>10</v>
      </c>
    </row>
    <row r="50" spans="1:5" ht="15" hidden="1" x14ac:dyDescent="0.25">
      <c r="A50" s="133"/>
      <c r="B50" s="69">
        <f>SUM(B47:B49)</f>
        <v>0</v>
      </c>
      <c r="C50" s="63">
        <f>SUM(C47:C49)</f>
        <v>0</v>
      </c>
      <c r="D50" s="70">
        <f>SUM(D46:D49)</f>
        <v>0</v>
      </c>
      <c r="E50" s="4" t="s">
        <v>10</v>
      </c>
    </row>
    <row r="51" spans="1:5" ht="15" hidden="1" x14ac:dyDescent="0.25">
      <c r="A51" s="132"/>
      <c r="B51" s="69"/>
      <c r="C51" s="63"/>
      <c r="D51" s="70"/>
      <c r="E51" s="4" t="s">
        <v>10</v>
      </c>
    </row>
    <row r="52" spans="1:5" hidden="1" x14ac:dyDescent="0.2">
      <c r="A52" s="132"/>
      <c r="B52" s="134"/>
      <c r="C52" s="131"/>
      <c r="D52" s="135"/>
      <c r="E52" s="4" t="s">
        <v>10</v>
      </c>
    </row>
    <row r="53" spans="1:5" hidden="1" x14ac:dyDescent="0.2">
      <c r="A53" s="132"/>
      <c r="B53" s="134"/>
      <c r="C53" s="131"/>
      <c r="D53" s="153"/>
      <c r="E53" s="4" t="s">
        <v>10</v>
      </c>
    </row>
    <row r="54" spans="1:5" ht="15" hidden="1" x14ac:dyDescent="0.25">
      <c r="A54" s="133"/>
      <c r="B54" s="134">
        <f>SUM(B52:B53)</f>
        <v>0</v>
      </c>
      <c r="C54" s="131">
        <f>SUM(C52:C53)</f>
        <v>0</v>
      </c>
      <c r="D54" s="70">
        <f>SUM(D52:D53)</f>
        <v>0</v>
      </c>
      <c r="E54" s="4" t="s">
        <v>10</v>
      </c>
    </row>
    <row r="55" spans="1:5" ht="15" hidden="1" x14ac:dyDescent="0.25">
      <c r="A55" s="64" t="s">
        <v>9</v>
      </c>
      <c r="B55" s="96">
        <f>B50+B54</f>
        <v>0</v>
      </c>
      <c r="C55" s="20">
        <f>C50+C54</f>
        <v>0</v>
      </c>
      <c r="D55" s="100">
        <f>D50+D54</f>
        <v>0</v>
      </c>
      <c r="E55" s="4" t="s">
        <v>10</v>
      </c>
    </row>
    <row r="56" spans="1:5" ht="15" x14ac:dyDescent="0.25">
      <c r="A56" s="71" t="s">
        <v>147</v>
      </c>
      <c r="B56" s="93">
        <f>B43+B55</f>
        <v>0</v>
      </c>
      <c r="C56" s="94">
        <f>C43+C55</f>
        <v>0</v>
      </c>
      <c r="D56" s="95">
        <f>D43+D55</f>
        <v>18959</v>
      </c>
      <c r="E56" s="4" t="s">
        <v>10</v>
      </c>
    </row>
    <row r="57" spans="1:5" ht="15" x14ac:dyDescent="0.25">
      <c r="A57" s="125" t="s">
        <v>148</v>
      </c>
      <c r="B57" s="96"/>
      <c r="C57" s="20"/>
      <c r="D57" s="126">
        <v>0</v>
      </c>
      <c r="E57" s="4" t="s">
        <v>10</v>
      </c>
    </row>
    <row r="58" spans="1:5" ht="15" x14ac:dyDescent="0.25">
      <c r="A58" s="80" t="s">
        <v>149</v>
      </c>
      <c r="B58" s="77">
        <f t="shared" ref="B58:C58" si="1">SUM(B56:B57)</f>
        <v>0</v>
      </c>
      <c r="C58" s="78">
        <f t="shared" si="1"/>
        <v>0</v>
      </c>
      <c r="D58" s="79">
        <f>SUM(D56:D57)</f>
        <v>18959</v>
      </c>
      <c r="E58" s="4" t="s">
        <v>10</v>
      </c>
    </row>
    <row r="59" spans="1:5" ht="15" thickBot="1" x14ac:dyDescent="0.25">
      <c r="A59" s="136" t="s">
        <v>150</v>
      </c>
      <c r="B59" s="137">
        <f>B58-B17</f>
        <v>0</v>
      </c>
      <c r="C59" s="138">
        <f>C56-C17</f>
        <v>0</v>
      </c>
      <c r="D59" s="139">
        <f>D56-D20</f>
        <v>187</v>
      </c>
      <c r="E59" s="4" t="s">
        <v>10</v>
      </c>
    </row>
    <row r="60" spans="1:5" s="5" customFormat="1" ht="15" x14ac:dyDescent="0.25">
      <c r="A60" s="4"/>
      <c r="B60" s="123"/>
      <c r="C60" s="123"/>
      <c r="D60" s="124"/>
      <c r="E60" s="4" t="s">
        <v>10</v>
      </c>
    </row>
    <row r="61" spans="1:5" ht="17.25" x14ac:dyDescent="0.2">
      <c r="A61" s="226" t="s">
        <v>204</v>
      </c>
      <c r="B61" s="227"/>
      <c r="C61" s="227"/>
      <c r="D61" s="227"/>
      <c r="E61" s="4" t="s">
        <v>10</v>
      </c>
    </row>
    <row r="62" spans="1:5" x14ac:dyDescent="0.2">
      <c r="E62" s="4" t="s">
        <v>10</v>
      </c>
    </row>
    <row r="63" spans="1:5" x14ac:dyDescent="0.2">
      <c r="E63" s="4" t="s">
        <v>10</v>
      </c>
    </row>
    <row r="64" spans="1:5" x14ac:dyDescent="0.2">
      <c r="E64" s="4" t="s">
        <v>11</v>
      </c>
    </row>
  </sheetData>
  <mergeCells count="6">
    <mergeCell ref="A61:D61"/>
    <mergeCell ref="A1:D1"/>
    <mergeCell ref="A2:D2"/>
    <mergeCell ref="A3:D3"/>
    <mergeCell ref="A4:D4"/>
    <mergeCell ref="B6:D6"/>
  </mergeCells>
  <printOptions horizontalCentered="1"/>
  <pageMargins left="0.7" right="0.7" top="0.63" bottom="0.63" header="0.3" footer="0.3"/>
  <pageSetup scale="75"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topLeftCell="A4" zoomScaleNormal="100" zoomScaleSheetLayoutView="100" workbookViewId="0">
      <selection activeCell="M29" sqref="M29"/>
    </sheetView>
  </sheetViews>
  <sheetFormatPr defaultRowHeight="14.25" x14ac:dyDescent="0.2"/>
  <cols>
    <col min="1" max="1" width="37.140625" style="122" customWidth="1"/>
    <col min="2" max="3" width="8.28515625" style="122" customWidth="1"/>
    <col min="4" max="4" width="12.7109375" style="122" customWidth="1"/>
    <col min="5" max="6" width="8.28515625" style="122" customWidth="1"/>
    <col min="7" max="7" width="12.7109375" style="122" customWidth="1"/>
    <col min="8" max="9" width="8.28515625" style="122" customWidth="1"/>
    <col min="10" max="10" width="12.7109375" style="122" customWidth="1"/>
    <col min="11" max="12" width="8.28515625" style="122" customWidth="1"/>
    <col min="13" max="13" width="12.7109375" style="122" customWidth="1"/>
    <col min="14" max="14" width="14" style="4" bestFit="1" customWidth="1"/>
    <col min="15" max="15" width="4.5703125" style="122" customWidth="1"/>
    <col min="16" max="16" width="116.7109375" style="122" hidden="1" customWidth="1"/>
    <col min="17" max="18" width="8.28515625" style="122" customWidth="1"/>
    <col min="19" max="19" width="12.7109375" style="122" customWidth="1"/>
    <col min="20" max="21" width="8.28515625" style="122" customWidth="1"/>
    <col min="22" max="22" width="12.7109375" style="122" customWidth="1"/>
    <col min="23" max="16384" width="9.140625" style="122"/>
  </cols>
  <sheetData>
    <row r="1" spans="1:22" ht="18" x14ac:dyDescent="0.25">
      <c r="A1" s="228" t="s">
        <v>0</v>
      </c>
      <c r="B1" s="228"/>
      <c r="C1" s="228"/>
      <c r="D1" s="228"/>
      <c r="E1" s="228"/>
      <c r="F1" s="228"/>
      <c r="G1" s="228"/>
      <c r="H1" s="228"/>
      <c r="I1" s="228"/>
      <c r="J1" s="228"/>
      <c r="K1" s="228"/>
      <c r="L1" s="228"/>
      <c r="M1" s="228"/>
      <c r="N1" s="56" t="s">
        <v>10</v>
      </c>
      <c r="O1" s="6"/>
      <c r="P1" s="88" t="s">
        <v>12</v>
      </c>
      <c r="Q1" s="6"/>
      <c r="R1" s="6"/>
      <c r="S1" s="6"/>
      <c r="T1" s="6"/>
      <c r="U1" s="6"/>
      <c r="V1" s="6"/>
    </row>
    <row r="2" spans="1:22" ht="15" x14ac:dyDescent="0.2">
      <c r="A2" s="229" t="s">
        <v>161</v>
      </c>
      <c r="B2" s="229"/>
      <c r="C2" s="229"/>
      <c r="D2" s="229"/>
      <c r="E2" s="229"/>
      <c r="F2" s="229"/>
      <c r="G2" s="229"/>
      <c r="H2" s="229"/>
      <c r="I2" s="229"/>
      <c r="J2" s="229"/>
      <c r="K2" s="229"/>
      <c r="L2" s="229"/>
      <c r="M2" s="229"/>
      <c r="N2" s="56" t="s">
        <v>10</v>
      </c>
      <c r="O2" s="7"/>
      <c r="P2" s="89"/>
      <c r="Q2" s="7"/>
      <c r="R2" s="7"/>
      <c r="S2" s="7"/>
      <c r="T2" s="7"/>
      <c r="U2" s="7"/>
      <c r="V2" s="7"/>
    </row>
    <row r="3" spans="1:22" ht="15" x14ac:dyDescent="0.25">
      <c r="A3" s="230" t="s">
        <v>1</v>
      </c>
      <c r="B3" s="230"/>
      <c r="C3" s="230"/>
      <c r="D3" s="230"/>
      <c r="E3" s="230"/>
      <c r="F3" s="230"/>
      <c r="G3" s="230"/>
      <c r="H3" s="230"/>
      <c r="I3" s="230"/>
      <c r="J3" s="230"/>
      <c r="K3" s="230"/>
      <c r="L3" s="230"/>
      <c r="M3" s="230"/>
      <c r="N3" s="56" t="s">
        <v>10</v>
      </c>
      <c r="O3" s="143"/>
      <c r="P3" s="89" t="s">
        <v>125</v>
      </c>
      <c r="Q3" s="143"/>
      <c r="R3" s="143"/>
      <c r="S3" s="143"/>
      <c r="T3" s="143"/>
      <c r="U3" s="143"/>
      <c r="V3" s="143"/>
    </row>
    <row r="4" spans="1:22" x14ac:dyDescent="0.2">
      <c r="A4" s="231" t="s">
        <v>2</v>
      </c>
      <c r="B4" s="231"/>
      <c r="C4" s="231"/>
      <c r="D4" s="231"/>
      <c r="E4" s="231"/>
      <c r="F4" s="231"/>
      <c r="G4" s="231"/>
      <c r="H4" s="231"/>
      <c r="I4" s="231"/>
      <c r="J4" s="231"/>
      <c r="K4" s="231"/>
      <c r="L4" s="231"/>
      <c r="M4" s="231"/>
      <c r="N4" s="56" t="s">
        <v>10</v>
      </c>
      <c r="O4" s="142"/>
      <c r="P4" s="89" t="s">
        <v>124</v>
      </c>
      <c r="Q4" s="142"/>
      <c r="R4" s="142"/>
      <c r="S4" s="142"/>
      <c r="T4" s="142"/>
      <c r="U4" s="142"/>
      <c r="V4" s="142"/>
    </row>
    <row r="5" spans="1:22" ht="15.75" thickBot="1" x14ac:dyDescent="0.3">
      <c r="A5" s="231"/>
      <c r="B5" s="231"/>
      <c r="C5" s="231"/>
      <c r="D5" s="231"/>
      <c r="E5" s="231"/>
      <c r="F5" s="231"/>
      <c r="G5" s="231"/>
      <c r="H5" s="231"/>
      <c r="I5" s="231"/>
      <c r="J5" s="231"/>
      <c r="K5" s="231"/>
      <c r="L5" s="231"/>
      <c r="M5" s="231"/>
      <c r="N5" s="56" t="s">
        <v>10</v>
      </c>
      <c r="O5" s="142"/>
      <c r="P5" s="90"/>
      <c r="Q5" s="142"/>
      <c r="R5" s="142"/>
      <c r="S5" s="142"/>
      <c r="T5" s="142"/>
      <c r="U5" s="142"/>
      <c r="V5" s="142"/>
    </row>
    <row r="6" spans="1:22" ht="15" thickBot="1" x14ac:dyDescent="0.25">
      <c r="A6" s="231"/>
      <c r="B6" s="231"/>
      <c r="C6" s="231"/>
      <c r="D6" s="231"/>
      <c r="E6" s="231"/>
      <c r="F6" s="231"/>
      <c r="G6" s="231"/>
      <c r="H6" s="231"/>
      <c r="I6" s="231"/>
      <c r="J6" s="231"/>
      <c r="K6" s="231"/>
      <c r="L6" s="231"/>
      <c r="M6" s="231"/>
      <c r="N6" s="56" t="s">
        <v>10</v>
      </c>
      <c r="O6" s="142"/>
      <c r="P6" s="142"/>
      <c r="Q6" s="142"/>
      <c r="R6" s="142"/>
      <c r="S6" s="142"/>
      <c r="T6" s="142"/>
      <c r="U6" s="142"/>
      <c r="V6" s="142"/>
    </row>
    <row r="7" spans="1:22" ht="63.75" customHeight="1" x14ac:dyDescent="0.2">
      <c r="A7" s="235" t="s">
        <v>112</v>
      </c>
      <c r="B7" s="237" t="s">
        <v>157</v>
      </c>
      <c r="C7" s="237"/>
      <c r="D7" s="237"/>
      <c r="E7" s="237" t="s">
        <v>186</v>
      </c>
      <c r="F7" s="237"/>
      <c r="G7" s="237"/>
      <c r="H7" s="237" t="s">
        <v>151</v>
      </c>
      <c r="I7" s="237"/>
      <c r="J7" s="237"/>
      <c r="K7" s="237" t="s">
        <v>146</v>
      </c>
      <c r="L7" s="237"/>
      <c r="M7" s="238"/>
      <c r="N7" s="56" t="s">
        <v>10</v>
      </c>
      <c r="P7" s="122" t="s">
        <v>126</v>
      </c>
    </row>
    <row r="8" spans="1:22" ht="28.5" x14ac:dyDescent="0.25">
      <c r="A8" s="236"/>
      <c r="B8" s="145" t="s">
        <v>3</v>
      </c>
      <c r="C8" s="145" t="s">
        <v>131</v>
      </c>
      <c r="D8" s="145" t="s">
        <v>4</v>
      </c>
      <c r="E8" s="145" t="s">
        <v>3</v>
      </c>
      <c r="F8" s="145" t="s">
        <v>131</v>
      </c>
      <c r="G8" s="145" t="s">
        <v>4</v>
      </c>
      <c r="H8" s="145" t="s">
        <v>3</v>
      </c>
      <c r="I8" s="145" t="s">
        <v>131</v>
      </c>
      <c r="J8" s="145" t="s">
        <v>4</v>
      </c>
      <c r="K8" s="145" t="s">
        <v>3</v>
      </c>
      <c r="L8" s="145" t="s">
        <v>131</v>
      </c>
      <c r="M8" s="146" t="s">
        <v>4</v>
      </c>
      <c r="N8" s="56" t="s">
        <v>10</v>
      </c>
      <c r="P8" s="18" t="s">
        <v>113</v>
      </c>
    </row>
    <row r="9" spans="1:22" ht="15" x14ac:dyDescent="0.25">
      <c r="A9" s="147" t="s">
        <v>163</v>
      </c>
      <c r="B9" s="148">
        <v>70</v>
      </c>
      <c r="C9" s="148">
        <v>58</v>
      </c>
      <c r="D9" s="148">
        <v>17460</v>
      </c>
      <c r="E9" s="148">
        <v>70</v>
      </c>
      <c r="F9" s="148">
        <v>63</v>
      </c>
      <c r="G9" s="148">
        <v>18772</v>
      </c>
      <c r="H9" s="148">
        <v>0</v>
      </c>
      <c r="I9" s="148">
        <v>0</v>
      </c>
      <c r="J9" s="148">
        <v>187</v>
      </c>
      <c r="K9" s="148">
        <f>E9+H9</f>
        <v>70</v>
      </c>
      <c r="L9" s="148">
        <f t="shared" ref="L9:M12" si="0">F9+I9</f>
        <v>63</v>
      </c>
      <c r="M9" s="149">
        <f t="shared" si="0"/>
        <v>18959</v>
      </c>
      <c r="N9" s="56" t="s">
        <v>10</v>
      </c>
      <c r="P9" s="122" t="s">
        <v>21</v>
      </c>
    </row>
    <row r="10" spans="1:22" ht="15" x14ac:dyDescent="0.25">
      <c r="A10" s="13" t="s">
        <v>109</v>
      </c>
      <c r="B10" s="105">
        <f t="shared" ref="B10:M10" si="1">SUM(B9:B9)</f>
        <v>70</v>
      </c>
      <c r="C10" s="105">
        <f t="shared" si="1"/>
        <v>58</v>
      </c>
      <c r="D10" s="105">
        <f t="shared" si="1"/>
        <v>17460</v>
      </c>
      <c r="E10" s="105">
        <f t="shared" si="1"/>
        <v>70</v>
      </c>
      <c r="F10" s="105">
        <f t="shared" si="1"/>
        <v>63</v>
      </c>
      <c r="G10" s="105">
        <f t="shared" si="1"/>
        <v>18772</v>
      </c>
      <c r="H10" s="105">
        <f t="shared" si="1"/>
        <v>0</v>
      </c>
      <c r="I10" s="105">
        <f t="shared" si="1"/>
        <v>0</v>
      </c>
      <c r="J10" s="105">
        <f t="shared" si="1"/>
        <v>187</v>
      </c>
      <c r="K10" s="105">
        <f t="shared" si="1"/>
        <v>70</v>
      </c>
      <c r="L10" s="105">
        <f t="shared" si="1"/>
        <v>63</v>
      </c>
      <c r="M10" s="106">
        <f t="shared" si="1"/>
        <v>18959</v>
      </c>
      <c r="N10" s="56" t="s">
        <v>10</v>
      </c>
      <c r="P10" s="5" t="s">
        <v>22</v>
      </c>
    </row>
    <row r="11" spans="1:22" ht="15" x14ac:dyDescent="0.25">
      <c r="A11" s="150" t="s">
        <v>108</v>
      </c>
      <c r="B11" s="107"/>
      <c r="C11" s="107"/>
      <c r="D11" s="148">
        <v>0</v>
      </c>
      <c r="E11" s="107"/>
      <c r="F11" s="107"/>
      <c r="G11" s="148">
        <v>0</v>
      </c>
      <c r="H11" s="107"/>
      <c r="I11" s="107"/>
      <c r="J11" s="148">
        <v>0</v>
      </c>
      <c r="K11" s="107"/>
      <c r="L11" s="107"/>
      <c r="M11" s="149">
        <f t="shared" si="0"/>
        <v>0</v>
      </c>
      <c r="N11" s="56" t="s">
        <v>10</v>
      </c>
      <c r="P11" s="5"/>
    </row>
    <row r="12" spans="1:22" ht="15" x14ac:dyDescent="0.25">
      <c r="A12" s="151" t="s">
        <v>132</v>
      </c>
      <c r="B12" s="20"/>
      <c r="C12" s="20"/>
      <c r="D12" s="152">
        <f>SUM(D10:D11)</f>
        <v>17460</v>
      </c>
      <c r="E12" s="20"/>
      <c r="F12" s="20"/>
      <c r="G12" s="152">
        <f>SUM(G10:G11)</f>
        <v>18772</v>
      </c>
      <c r="H12" s="20"/>
      <c r="I12" s="20"/>
      <c r="J12" s="152">
        <f>SUM(J10:J11)</f>
        <v>187</v>
      </c>
      <c r="K12" s="20"/>
      <c r="L12" s="20"/>
      <c r="M12" s="153">
        <f t="shared" si="0"/>
        <v>18959</v>
      </c>
      <c r="N12" s="56" t="s">
        <v>10</v>
      </c>
      <c r="P12" s="5"/>
    </row>
    <row r="13" spans="1:22" x14ac:dyDescent="0.2">
      <c r="A13" s="154" t="s">
        <v>16</v>
      </c>
      <c r="B13" s="155"/>
      <c r="C13" s="155">
        <v>0</v>
      </c>
      <c r="D13" s="155"/>
      <c r="E13" s="155"/>
      <c r="F13" s="155">
        <v>0</v>
      </c>
      <c r="G13" s="155"/>
      <c r="H13" s="155"/>
      <c r="I13" s="155">
        <v>0</v>
      </c>
      <c r="J13" s="155"/>
      <c r="K13" s="155"/>
      <c r="L13" s="155">
        <f>F13+I13</f>
        <v>0</v>
      </c>
      <c r="M13" s="156"/>
      <c r="N13" s="56" t="s">
        <v>10</v>
      </c>
      <c r="P13" s="122" t="s">
        <v>137</v>
      </c>
    </row>
    <row r="14" spans="1:22" x14ac:dyDescent="0.2">
      <c r="A14" s="157" t="s">
        <v>110</v>
      </c>
      <c r="B14" s="131"/>
      <c r="C14" s="131">
        <f>C10+C13</f>
        <v>58</v>
      </c>
      <c r="D14" s="131"/>
      <c r="E14" s="131"/>
      <c r="F14" s="131">
        <f>F10+F13</f>
        <v>63</v>
      </c>
      <c r="G14" s="131"/>
      <c r="H14" s="131"/>
      <c r="I14" s="131">
        <f>I10+I13</f>
        <v>0</v>
      </c>
      <c r="J14" s="131"/>
      <c r="K14" s="131"/>
      <c r="L14" s="131">
        <f>F14+I14</f>
        <v>63</v>
      </c>
      <c r="M14" s="127"/>
      <c r="N14" s="56" t="s">
        <v>10</v>
      </c>
      <c r="P14" s="122" t="s">
        <v>138</v>
      </c>
    </row>
    <row r="15" spans="1:22" x14ac:dyDescent="0.2">
      <c r="A15" s="157"/>
      <c r="B15" s="131"/>
      <c r="C15" s="131"/>
      <c r="D15" s="131"/>
      <c r="E15" s="131"/>
      <c r="F15" s="131"/>
      <c r="G15" s="131"/>
      <c r="H15" s="131"/>
      <c r="I15" s="131"/>
      <c r="J15" s="131"/>
      <c r="K15" s="131"/>
      <c r="L15" s="131"/>
      <c r="M15" s="127"/>
      <c r="N15" s="56" t="s">
        <v>10</v>
      </c>
      <c r="P15" s="122" t="s">
        <v>139</v>
      </c>
    </row>
    <row r="16" spans="1:22" x14ac:dyDescent="0.2">
      <c r="A16" s="157" t="s">
        <v>17</v>
      </c>
      <c r="B16" s="131"/>
      <c r="C16" s="131"/>
      <c r="D16" s="131"/>
      <c r="E16" s="131"/>
      <c r="F16" s="131"/>
      <c r="G16" s="131"/>
      <c r="H16" s="131"/>
      <c r="I16" s="131"/>
      <c r="J16" s="131"/>
      <c r="K16" s="131"/>
      <c r="L16" s="131"/>
      <c r="M16" s="127"/>
      <c r="N16" s="56" t="s">
        <v>10</v>
      </c>
      <c r="P16" s="122" t="s">
        <v>140</v>
      </c>
    </row>
    <row r="17" spans="1:16" x14ac:dyDescent="0.2">
      <c r="A17" s="158" t="s">
        <v>18</v>
      </c>
      <c r="B17" s="131"/>
      <c r="C17" s="131">
        <v>0</v>
      </c>
      <c r="D17" s="131"/>
      <c r="E17" s="131"/>
      <c r="F17" s="131">
        <v>0</v>
      </c>
      <c r="G17" s="131"/>
      <c r="H17" s="131"/>
      <c r="I17" s="131">
        <v>0</v>
      </c>
      <c r="J17" s="131"/>
      <c r="K17" s="131"/>
      <c r="L17" s="131">
        <f>F17+I17</f>
        <v>0</v>
      </c>
      <c r="M17" s="127"/>
      <c r="N17" s="56" t="s">
        <v>10</v>
      </c>
      <c r="P17" s="122" t="s">
        <v>141</v>
      </c>
    </row>
    <row r="18" spans="1:16" x14ac:dyDescent="0.2">
      <c r="A18" s="159" t="s">
        <v>19</v>
      </c>
      <c r="B18" s="160"/>
      <c r="C18" s="160">
        <v>0</v>
      </c>
      <c r="D18" s="160"/>
      <c r="E18" s="160"/>
      <c r="F18" s="160">
        <v>0</v>
      </c>
      <c r="G18" s="160"/>
      <c r="H18" s="160"/>
      <c r="I18" s="160">
        <v>0</v>
      </c>
      <c r="J18" s="160"/>
      <c r="K18" s="160"/>
      <c r="L18" s="160">
        <f>F18+I18</f>
        <v>0</v>
      </c>
      <c r="M18" s="161"/>
      <c r="N18" s="56" t="s">
        <v>10</v>
      </c>
      <c r="P18" s="122" t="s">
        <v>142</v>
      </c>
    </row>
    <row r="19" spans="1:16" ht="15" thickBot="1" x14ac:dyDescent="0.25">
      <c r="A19" s="162" t="s">
        <v>111</v>
      </c>
      <c r="B19" s="163"/>
      <c r="C19" s="163">
        <f>C14+C17+C18</f>
        <v>58</v>
      </c>
      <c r="D19" s="163"/>
      <c r="E19" s="163"/>
      <c r="F19" s="163">
        <f>F14+F17+F18</f>
        <v>63</v>
      </c>
      <c r="G19" s="163"/>
      <c r="H19" s="163"/>
      <c r="I19" s="163">
        <f>I14+I17+I18</f>
        <v>0</v>
      </c>
      <c r="J19" s="163"/>
      <c r="K19" s="163"/>
      <c r="L19" s="163">
        <f>F19+I19</f>
        <v>63</v>
      </c>
      <c r="M19" s="164"/>
      <c r="N19" s="56" t="s">
        <v>10</v>
      </c>
      <c r="P19" s="122" t="s">
        <v>143</v>
      </c>
    </row>
    <row r="20" spans="1:16" ht="15" thickBot="1" x14ac:dyDescent="0.25">
      <c r="N20" s="56" t="s">
        <v>10</v>
      </c>
      <c r="P20" s="122" t="s">
        <v>23</v>
      </c>
    </row>
    <row r="21" spans="1:16" ht="15" x14ac:dyDescent="0.2">
      <c r="A21" s="235" t="s">
        <v>112</v>
      </c>
      <c r="B21" s="237" t="s">
        <v>152</v>
      </c>
      <c r="C21" s="237"/>
      <c r="D21" s="237"/>
      <c r="E21" s="237" t="s">
        <v>153</v>
      </c>
      <c r="F21" s="237"/>
      <c r="G21" s="237"/>
      <c r="H21" s="237" t="s">
        <v>154</v>
      </c>
      <c r="I21" s="237"/>
      <c r="J21" s="238"/>
      <c r="N21" s="56" t="s">
        <v>10</v>
      </c>
    </row>
    <row r="22" spans="1:16" ht="28.5" x14ac:dyDescent="0.2">
      <c r="A22" s="236"/>
      <c r="B22" s="145" t="s">
        <v>3</v>
      </c>
      <c r="C22" s="145" t="s">
        <v>131</v>
      </c>
      <c r="D22" s="145" t="s">
        <v>4</v>
      </c>
      <c r="E22" s="145" t="s">
        <v>3</v>
      </c>
      <c r="F22" s="145" t="s">
        <v>131</v>
      </c>
      <c r="G22" s="145" t="s">
        <v>4</v>
      </c>
      <c r="H22" s="145" t="s">
        <v>3</v>
      </c>
      <c r="I22" s="145" t="s">
        <v>131</v>
      </c>
      <c r="J22" s="146" t="s">
        <v>4</v>
      </c>
      <c r="N22" s="56" t="s">
        <v>10</v>
      </c>
    </row>
    <row r="23" spans="1:16" x14ac:dyDescent="0.2">
      <c r="A23" s="147" t="str">
        <f>A9</f>
        <v>Management and Administration</v>
      </c>
      <c r="B23" s="148">
        <v>0</v>
      </c>
      <c r="C23" s="148">
        <v>0</v>
      </c>
      <c r="D23" s="148">
        <v>0</v>
      </c>
      <c r="E23" s="148">
        <v>0</v>
      </c>
      <c r="F23" s="148">
        <v>0</v>
      </c>
      <c r="G23" s="148">
        <v>0</v>
      </c>
      <c r="H23" s="148">
        <f>K9+B23+E23</f>
        <v>70</v>
      </c>
      <c r="I23" s="148">
        <f>L9+C23+F23</f>
        <v>63</v>
      </c>
      <c r="J23" s="149">
        <f>M9+D23+G23</f>
        <v>18959</v>
      </c>
      <c r="N23" s="56" t="s">
        <v>10</v>
      </c>
    </row>
    <row r="24" spans="1:16" ht="15" x14ac:dyDescent="0.25">
      <c r="A24" s="13" t="s">
        <v>109</v>
      </c>
      <c r="B24" s="105">
        <f t="shared" ref="B24:J24" si="2">SUM(B23:B23)</f>
        <v>0</v>
      </c>
      <c r="C24" s="105">
        <f t="shared" si="2"/>
        <v>0</v>
      </c>
      <c r="D24" s="105">
        <f t="shared" si="2"/>
        <v>0</v>
      </c>
      <c r="E24" s="105">
        <f t="shared" si="2"/>
        <v>0</v>
      </c>
      <c r="F24" s="105">
        <f t="shared" si="2"/>
        <v>0</v>
      </c>
      <c r="G24" s="105">
        <f t="shared" si="2"/>
        <v>0</v>
      </c>
      <c r="H24" s="105">
        <f t="shared" si="2"/>
        <v>70</v>
      </c>
      <c r="I24" s="105">
        <f t="shared" si="2"/>
        <v>63</v>
      </c>
      <c r="J24" s="106">
        <f t="shared" si="2"/>
        <v>18959</v>
      </c>
      <c r="N24" s="56" t="s">
        <v>10</v>
      </c>
    </row>
    <row r="25" spans="1:16" ht="15" x14ac:dyDescent="0.25">
      <c r="A25" s="150" t="s">
        <v>108</v>
      </c>
      <c r="B25" s="107"/>
      <c r="C25" s="107"/>
      <c r="D25" s="148">
        <v>0</v>
      </c>
      <c r="E25" s="107"/>
      <c r="F25" s="107"/>
      <c r="G25" s="148">
        <v>0</v>
      </c>
      <c r="H25" s="107"/>
      <c r="I25" s="107"/>
      <c r="J25" s="149">
        <f>M11+D25+G25</f>
        <v>0</v>
      </c>
      <c r="N25" s="56" t="s">
        <v>10</v>
      </c>
    </row>
    <row r="26" spans="1:16" ht="15" x14ac:dyDescent="0.25">
      <c r="A26" s="151" t="s">
        <v>132</v>
      </c>
      <c r="B26" s="20"/>
      <c r="C26" s="20"/>
      <c r="D26" s="152">
        <f>SUM(D24:D25)</f>
        <v>0</v>
      </c>
      <c r="E26" s="20"/>
      <c r="F26" s="20"/>
      <c r="G26" s="152">
        <f>SUM(G24:G25)</f>
        <v>0</v>
      </c>
      <c r="H26" s="20"/>
      <c r="I26" s="20"/>
      <c r="J26" s="153">
        <f>M12+D26+G26</f>
        <v>18959</v>
      </c>
      <c r="N26" s="56" t="s">
        <v>10</v>
      </c>
    </row>
    <row r="27" spans="1:16" x14ac:dyDescent="0.2">
      <c r="A27" s="154" t="s">
        <v>16</v>
      </c>
      <c r="B27" s="155"/>
      <c r="C27" s="155">
        <v>0</v>
      </c>
      <c r="D27" s="155"/>
      <c r="E27" s="155"/>
      <c r="F27" s="155">
        <v>0</v>
      </c>
      <c r="G27" s="155"/>
      <c r="H27" s="155"/>
      <c r="I27" s="155">
        <f t="shared" ref="I27:I33" si="3">L13+C27+F27</f>
        <v>0</v>
      </c>
      <c r="J27" s="156"/>
      <c r="N27" s="56" t="s">
        <v>10</v>
      </c>
    </row>
    <row r="28" spans="1:16" x14ac:dyDescent="0.2">
      <c r="A28" s="157" t="s">
        <v>110</v>
      </c>
      <c r="B28" s="131"/>
      <c r="C28" s="131">
        <f>C24+C27</f>
        <v>0</v>
      </c>
      <c r="D28" s="131"/>
      <c r="E28" s="131"/>
      <c r="F28" s="131">
        <f>F24+F27</f>
        <v>0</v>
      </c>
      <c r="G28" s="131"/>
      <c r="H28" s="131"/>
      <c r="I28" s="131">
        <f t="shared" si="3"/>
        <v>63</v>
      </c>
      <c r="J28" s="127"/>
      <c r="N28" s="56" t="s">
        <v>10</v>
      </c>
    </row>
    <row r="29" spans="1:16" x14ac:dyDescent="0.2">
      <c r="A29" s="157"/>
      <c r="B29" s="131"/>
      <c r="C29" s="131"/>
      <c r="D29" s="131"/>
      <c r="E29" s="131"/>
      <c r="F29" s="131"/>
      <c r="G29" s="131"/>
      <c r="H29" s="131"/>
      <c r="I29" s="131">
        <f t="shared" si="3"/>
        <v>0</v>
      </c>
      <c r="J29" s="127"/>
      <c r="N29" s="56" t="s">
        <v>10</v>
      </c>
    </row>
    <row r="30" spans="1:16" x14ac:dyDescent="0.2">
      <c r="A30" s="157" t="s">
        <v>17</v>
      </c>
      <c r="B30" s="131"/>
      <c r="C30" s="131"/>
      <c r="D30" s="131"/>
      <c r="E30" s="131"/>
      <c r="F30" s="131"/>
      <c r="G30" s="131"/>
      <c r="H30" s="131"/>
      <c r="I30" s="131">
        <f t="shared" si="3"/>
        <v>0</v>
      </c>
      <c r="J30" s="127"/>
      <c r="N30" s="56" t="s">
        <v>10</v>
      </c>
    </row>
    <row r="31" spans="1:16" x14ac:dyDescent="0.2">
      <c r="A31" s="158" t="s">
        <v>18</v>
      </c>
      <c r="B31" s="131"/>
      <c r="C31" s="131">
        <v>0</v>
      </c>
      <c r="D31" s="131"/>
      <c r="E31" s="131"/>
      <c r="F31" s="131">
        <v>0</v>
      </c>
      <c r="G31" s="131"/>
      <c r="H31" s="131"/>
      <c r="I31" s="131">
        <f t="shared" si="3"/>
        <v>0</v>
      </c>
      <c r="J31" s="127"/>
      <c r="N31" s="56" t="s">
        <v>10</v>
      </c>
    </row>
    <row r="32" spans="1:16" x14ac:dyDescent="0.2">
      <c r="A32" s="159" t="s">
        <v>19</v>
      </c>
      <c r="B32" s="160"/>
      <c r="C32" s="160">
        <v>0</v>
      </c>
      <c r="D32" s="160"/>
      <c r="E32" s="160"/>
      <c r="F32" s="160">
        <v>0</v>
      </c>
      <c r="G32" s="160"/>
      <c r="H32" s="160"/>
      <c r="I32" s="160">
        <f t="shared" si="3"/>
        <v>0</v>
      </c>
      <c r="J32" s="161"/>
      <c r="N32" s="56" t="s">
        <v>10</v>
      </c>
    </row>
    <row r="33" spans="1:14" ht="15" thickBot="1" x14ac:dyDescent="0.25">
      <c r="A33" s="162" t="s">
        <v>111</v>
      </c>
      <c r="B33" s="163"/>
      <c r="C33" s="163">
        <f>C28+C31+C32</f>
        <v>0</v>
      </c>
      <c r="D33" s="163"/>
      <c r="E33" s="163"/>
      <c r="F33" s="163">
        <f>F28+F31+F32</f>
        <v>0</v>
      </c>
      <c r="G33" s="163"/>
      <c r="H33" s="163"/>
      <c r="I33" s="163">
        <f t="shared" si="3"/>
        <v>63</v>
      </c>
      <c r="J33" s="164"/>
      <c r="N33" s="56" t="s">
        <v>10</v>
      </c>
    </row>
    <row r="34" spans="1:14" x14ac:dyDescent="0.2">
      <c r="N34" s="4" t="s">
        <v>11</v>
      </c>
    </row>
    <row r="35" spans="1:14" x14ac:dyDescent="0.2">
      <c r="A35" s="140"/>
    </row>
  </sheetData>
  <mergeCells count="15">
    <mergeCell ref="A21:A22"/>
    <mergeCell ref="B21:D21"/>
    <mergeCell ref="E21:G21"/>
    <mergeCell ref="H21:J21"/>
    <mergeCell ref="A1:M1"/>
    <mergeCell ref="A2:M2"/>
    <mergeCell ref="A3:M3"/>
    <mergeCell ref="A4:M4"/>
    <mergeCell ref="A5:M5"/>
    <mergeCell ref="A6:M6"/>
    <mergeCell ref="A7:A8"/>
    <mergeCell ref="B7:D7"/>
    <mergeCell ref="E7:G7"/>
    <mergeCell ref="H7:J7"/>
    <mergeCell ref="K7:M7"/>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topLeftCell="A10" zoomScaleNormal="100" zoomScaleSheetLayoutView="100" workbookViewId="0">
      <selection activeCell="A28" sqref="A28:XFD28"/>
    </sheetView>
  </sheetViews>
  <sheetFormatPr defaultRowHeight="14.25" x14ac:dyDescent="0.2"/>
  <cols>
    <col min="1" max="1" width="7.42578125" style="122" bestFit="1" customWidth="1"/>
    <col min="2" max="2" width="59.42578125" style="122" customWidth="1"/>
    <col min="3" max="3" width="8.7109375" style="122" customWidth="1"/>
    <col min="4" max="4" width="12.7109375" style="122" customWidth="1"/>
    <col min="5" max="5" width="8.7109375" style="122" customWidth="1"/>
    <col min="6" max="6" width="12.7109375" style="122" customWidth="1"/>
    <col min="7" max="7" width="8.7109375" style="122" customWidth="1"/>
    <col min="8" max="8" width="12.7109375" style="122" customWidth="1"/>
    <col min="9" max="9" width="8.7109375" style="122" customWidth="1"/>
    <col min="10" max="10" width="12.7109375" style="122" customWidth="1"/>
    <col min="11" max="11" width="8.7109375" style="122" customWidth="1"/>
    <col min="12" max="12" width="12.7109375" style="122" customWidth="1"/>
    <col min="13" max="13" width="8.7109375" style="122" customWidth="1"/>
    <col min="14" max="14" width="12.7109375" style="122" customWidth="1"/>
    <col min="15" max="15" width="14" style="4" bestFit="1" customWidth="1"/>
    <col min="16" max="16" width="4.5703125" style="122" customWidth="1"/>
    <col min="17" max="17" width="122.85546875" style="122" hidden="1" customWidth="1"/>
    <col min="18" max="19" width="8.28515625" style="122" customWidth="1"/>
    <col min="20" max="20" width="12.7109375" style="122" customWidth="1"/>
    <col min="21" max="22" width="8.28515625" style="122" customWidth="1"/>
    <col min="23" max="23" width="12.7109375" style="122" customWidth="1"/>
    <col min="24" max="16384" width="9.140625" style="122"/>
  </cols>
  <sheetData>
    <row r="1" spans="1:23" ht="18" x14ac:dyDescent="0.25">
      <c r="A1" s="228" t="s">
        <v>26</v>
      </c>
      <c r="B1" s="228"/>
      <c r="C1" s="228"/>
      <c r="D1" s="228"/>
      <c r="E1" s="228"/>
      <c r="F1" s="228"/>
      <c r="G1" s="228"/>
      <c r="H1" s="228"/>
      <c r="I1" s="228"/>
      <c r="J1" s="228"/>
      <c r="K1" s="228"/>
      <c r="L1" s="228"/>
      <c r="M1" s="228"/>
      <c r="N1" s="228"/>
      <c r="O1" s="56" t="s">
        <v>10</v>
      </c>
      <c r="P1" s="6"/>
      <c r="Q1" s="88" t="s">
        <v>12</v>
      </c>
      <c r="R1" s="6"/>
      <c r="S1" s="6"/>
      <c r="T1" s="6"/>
      <c r="U1" s="6"/>
      <c r="V1" s="6"/>
      <c r="W1" s="6"/>
    </row>
    <row r="2" spans="1:23" ht="15" x14ac:dyDescent="0.2">
      <c r="A2" s="229" t="s">
        <v>161</v>
      </c>
      <c r="B2" s="229"/>
      <c r="C2" s="229"/>
      <c r="D2" s="229"/>
      <c r="E2" s="229"/>
      <c r="F2" s="229"/>
      <c r="G2" s="229"/>
      <c r="H2" s="229"/>
      <c r="I2" s="229"/>
      <c r="J2" s="229"/>
      <c r="K2" s="229"/>
      <c r="L2" s="229"/>
      <c r="M2" s="229"/>
      <c r="N2" s="229"/>
      <c r="O2" s="56" t="s">
        <v>10</v>
      </c>
      <c r="P2" s="7"/>
      <c r="Q2" s="89"/>
      <c r="R2" s="7"/>
      <c r="S2" s="7"/>
      <c r="T2" s="7"/>
      <c r="U2" s="7"/>
      <c r="V2" s="7"/>
      <c r="W2" s="7"/>
    </row>
    <row r="3" spans="1:23" ht="15" x14ac:dyDescent="0.25">
      <c r="A3" s="230" t="s">
        <v>1</v>
      </c>
      <c r="B3" s="230"/>
      <c r="C3" s="230"/>
      <c r="D3" s="230"/>
      <c r="E3" s="230"/>
      <c r="F3" s="230"/>
      <c r="G3" s="230"/>
      <c r="H3" s="230"/>
      <c r="I3" s="230"/>
      <c r="J3" s="230"/>
      <c r="K3" s="230"/>
      <c r="L3" s="230"/>
      <c r="M3" s="230"/>
      <c r="N3" s="230"/>
      <c r="O3" s="56" t="s">
        <v>10</v>
      </c>
      <c r="P3" s="143"/>
      <c r="Q3" s="89" t="s">
        <v>125</v>
      </c>
      <c r="R3" s="143"/>
      <c r="S3" s="143"/>
      <c r="T3" s="143"/>
      <c r="U3" s="143"/>
      <c r="V3" s="143"/>
      <c r="W3" s="143"/>
    </row>
    <row r="4" spans="1:23" x14ac:dyDescent="0.2">
      <c r="A4" s="231" t="s">
        <v>2</v>
      </c>
      <c r="B4" s="231"/>
      <c r="C4" s="231"/>
      <c r="D4" s="231"/>
      <c r="E4" s="231"/>
      <c r="F4" s="231"/>
      <c r="G4" s="231"/>
      <c r="H4" s="231"/>
      <c r="I4" s="231"/>
      <c r="J4" s="231"/>
      <c r="K4" s="231"/>
      <c r="L4" s="231"/>
      <c r="M4" s="231"/>
      <c r="N4" s="231"/>
      <c r="O4" s="56" t="s">
        <v>10</v>
      </c>
      <c r="P4" s="142"/>
      <c r="Q4" s="89" t="s">
        <v>124</v>
      </c>
      <c r="R4" s="142"/>
      <c r="S4" s="142"/>
      <c r="T4" s="142"/>
      <c r="U4" s="142"/>
      <c r="V4" s="142"/>
      <c r="W4" s="142"/>
    </row>
    <row r="5" spans="1:23" ht="15.75" thickBot="1" x14ac:dyDescent="0.3">
      <c r="A5" s="230"/>
      <c r="B5" s="230"/>
      <c r="C5" s="230"/>
      <c r="D5" s="230"/>
      <c r="E5" s="230"/>
      <c r="F5" s="230"/>
      <c r="G5" s="230"/>
      <c r="H5" s="230"/>
      <c r="I5" s="230"/>
      <c r="J5" s="230"/>
      <c r="K5" s="230"/>
      <c r="L5" s="230"/>
      <c r="M5" s="230"/>
      <c r="N5" s="230"/>
      <c r="O5" s="56" t="s">
        <v>10</v>
      </c>
      <c r="P5" s="142"/>
      <c r="Q5" s="90"/>
      <c r="R5" s="142"/>
      <c r="S5" s="142"/>
      <c r="T5" s="142"/>
      <c r="U5" s="142"/>
      <c r="V5" s="142"/>
      <c r="W5" s="142"/>
    </row>
    <row r="6" spans="1:23" ht="15" thickBot="1" x14ac:dyDescent="0.25">
      <c r="A6" s="240"/>
      <c r="B6" s="240"/>
      <c r="C6" s="240"/>
      <c r="D6" s="240"/>
      <c r="E6" s="240"/>
      <c r="F6" s="240"/>
      <c r="G6" s="240"/>
      <c r="H6" s="240"/>
      <c r="I6" s="240"/>
      <c r="J6" s="240"/>
      <c r="K6" s="240"/>
      <c r="L6" s="240"/>
      <c r="M6" s="240"/>
      <c r="N6" s="240"/>
      <c r="O6" s="56" t="s">
        <v>10</v>
      </c>
      <c r="P6" s="142"/>
      <c r="Q6" s="167"/>
      <c r="R6" s="142"/>
      <c r="S6" s="142"/>
      <c r="T6" s="142"/>
      <c r="U6" s="142"/>
      <c r="V6" s="142"/>
      <c r="W6" s="142"/>
    </row>
    <row r="7" spans="1:23" ht="63.75" customHeight="1" x14ac:dyDescent="0.2">
      <c r="A7" s="244" t="s">
        <v>27</v>
      </c>
      <c r="B7" s="245"/>
      <c r="C7" s="237" t="s">
        <v>157</v>
      </c>
      <c r="D7" s="237"/>
      <c r="E7" s="237" t="s">
        <v>186</v>
      </c>
      <c r="F7" s="237"/>
      <c r="G7" s="237" t="s">
        <v>146</v>
      </c>
      <c r="H7" s="237"/>
      <c r="I7" s="237" t="s">
        <v>152</v>
      </c>
      <c r="J7" s="237"/>
      <c r="K7" s="237" t="s">
        <v>153</v>
      </c>
      <c r="L7" s="237"/>
      <c r="M7" s="237" t="s">
        <v>147</v>
      </c>
      <c r="N7" s="238"/>
      <c r="O7" s="56" t="s">
        <v>10</v>
      </c>
      <c r="Q7" s="122" t="s">
        <v>130</v>
      </c>
    </row>
    <row r="8" spans="1:23" ht="42.75" x14ac:dyDescent="0.2">
      <c r="A8" s="246"/>
      <c r="B8" s="247"/>
      <c r="C8" s="145" t="s">
        <v>29</v>
      </c>
      <c r="D8" s="145" t="s">
        <v>28</v>
      </c>
      <c r="E8" s="145" t="s">
        <v>29</v>
      </c>
      <c r="F8" s="145" t="s">
        <v>28</v>
      </c>
      <c r="G8" s="145" t="s">
        <v>29</v>
      </c>
      <c r="H8" s="145" t="s">
        <v>28</v>
      </c>
      <c r="I8" s="145" t="s">
        <v>29</v>
      </c>
      <c r="J8" s="145" t="s">
        <v>28</v>
      </c>
      <c r="K8" s="145" t="s">
        <v>29</v>
      </c>
      <c r="L8" s="145" t="s">
        <v>28</v>
      </c>
      <c r="M8" s="145" t="s">
        <v>29</v>
      </c>
      <c r="N8" s="146" t="s">
        <v>28</v>
      </c>
      <c r="O8" s="56" t="s">
        <v>10</v>
      </c>
      <c r="Q8" s="122" t="s">
        <v>51</v>
      </c>
    </row>
    <row r="9" spans="1:23" ht="45" x14ac:dyDescent="0.2">
      <c r="A9" s="23" t="s">
        <v>30</v>
      </c>
      <c r="B9" s="26" t="s">
        <v>34</v>
      </c>
      <c r="C9" s="168"/>
      <c r="D9" s="168"/>
      <c r="E9" s="168"/>
      <c r="F9" s="168"/>
      <c r="G9" s="168"/>
      <c r="H9" s="168"/>
      <c r="I9" s="168"/>
      <c r="J9" s="168"/>
      <c r="K9" s="168"/>
      <c r="L9" s="168"/>
      <c r="M9" s="168"/>
      <c r="N9" s="169"/>
      <c r="O9" s="56" t="s">
        <v>10</v>
      </c>
    </row>
    <row r="10" spans="1:23" ht="28.5" x14ac:dyDescent="0.2">
      <c r="A10" s="170">
        <v>1.1000000000000001</v>
      </c>
      <c r="B10" s="171" t="s">
        <v>31</v>
      </c>
      <c r="C10" s="131">
        <v>0</v>
      </c>
      <c r="D10" s="172">
        <v>0</v>
      </c>
      <c r="E10" s="131">
        <v>0</v>
      </c>
      <c r="F10" s="131">
        <v>0</v>
      </c>
      <c r="G10" s="131">
        <v>0</v>
      </c>
      <c r="H10" s="131">
        <v>0</v>
      </c>
      <c r="I10" s="131">
        <v>0</v>
      </c>
      <c r="J10" s="131">
        <v>0</v>
      </c>
      <c r="K10" s="131">
        <v>0</v>
      </c>
      <c r="L10" s="131">
        <v>0</v>
      </c>
      <c r="M10" s="131">
        <f t="shared" ref="M10:N12" si="0">G10+I10+K10</f>
        <v>0</v>
      </c>
      <c r="N10" s="127">
        <f t="shared" si="0"/>
        <v>0</v>
      </c>
      <c r="O10" s="56" t="s">
        <v>10</v>
      </c>
    </row>
    <row r="11" spans="1:23" x14ac:dyDescent="0.2">
      <c r="A11" s="170">
        <v>1.2</v>
      </c>
      <c r="B11" s="173" t="s">
        <v>32</v>
      </c>
      <c r="C11" s="131">
        <v>0</v>
      </c>
      <c r="D11" s="131">
        <v>0</v>
      </c>
      <c r="E11" s="131">
        <v>0</v>
      </c>
      <c r="F11" s="131">
        <v>0</v>
      </c>
      <c r="G11" s="131">
        <v>0</v>
      </c>
      <c r="H11" s="131">
        <v>0</v>
      </c>
      <c r="I11" s="131">
        <v>0</v>
      </c>
      <c r="J11" s="131">
        <v>0</v>
      </c>
      <c r="K11" s="131">
        <v>0</v>
      </c>
      <c r="L11" s="131">
        <v>0</v>
      </c>
      <c r="M11" s="131">
        <f t="shared" si="0"/>
        <v>0</v>
      </c>
      <c r="N11" s="127">
        <f t="shared" si="0"/>
        <v>0</v>
      </c>
      <c r="O11" s="56" t="s">
        <v>10</v>
      </c>
    </row>
    <row r="12" spans="1:23" x14ac:dyDescent="0.2">
      <c r="A12" s="170">
        <v>1.3</v>
      </c>
      <c r="B12" s="173" t="s">
        <v>33</v>
      </c>
      <c r="C12" s="131">
        <v>0</v>
      </c>
      <c r="D12" s="131">
        <v>0</v>
      </c>
      <c r="E12" s="131">
        <v>0</v>
      </c>
      <c r="F12" s="131">
        <v>0</v>
      </c>
      <c r="G12" s="131">
        <v>0</v>
      </c>
      <c r="H12" s="131">
        <v>0</v>
      </c>
      <c r="I12" s="131">
        <v>0</v>
      </c>
      <c r="J12" s="131">
        <v>0</v>
      </c>
      <c r="K12" s="131">
        <v>0</v>
      </c>
      <c r="L12" s="131">
        <v>0</v>
      </c>
      <c r="M12" s="131">
        <f t="shared" si="0"/>
        <v>0</v>
      </c>
      <c r="N12" s="127">
        <f t="shared" si="0"/>
        <v>0</v>
      </c>
      <c r="O12" s="56" t="s">
        <v>10</v>
      </c>
    </row>
    <row r="13" spans="1:23" ht="15" x14ac:dyDescent="0.25">
      <c r="A13" s="174"/>
      <c r="B13" s="27" t="s">
        <v>38</v>
      </c>
      <c r="C13" s="20">
        <f>SUM(C10:C12)</f>
        <v>0</v>
      </c>
      <c r="D13" s="20">
        <f t="shared" ref="D13:N13" si="1">SUM(D10:D12)</f>
        <v>0</v>
      </c>
      <c r="E13" s="20">
        <f t="shared" si="1"/>
        <v>0</v>
      </c>
      <c r="F13" s="20">
        <f t="shared" si="1"/>
        <v>0</v>
      </c>
      <c r="G13" s="20">
        <f t="shared" si="1"/>
        <v>0</v>
      </c>
      <c r="H13" s="20">
        <f t="shared" si="1"/>
        <v>0</v>
      </c>
      <c r="I13" s="20">
        <f t="shared" si="1"/>
        <v>0</v>
      </c>
      <c r="J13" s="20">
        <f t="shared" si="1"/>
        <v>0</v>
      </c>
      <c r="K13" s="20">
        <f t="shared" si="1"/>
        <v>0</v>
      </c>
      <c r="L13" s="20">
        <f t="shared" si="1"/>
        <v>0</v>
      </c>
      <c r="M13" s="20">
        <f t="shared" si="1"/>
        <v>0</v>
      </c>
      <c r="N13" s="21">
        <f t="shared" si="1"/>
        <v>0</v>
      </c>
      <c r="O13" s="56" t="s">
        <v>10</v>
      </c>
    </row>
    <row r="14" spans="1:23" ht="30" x14ac:dyDescent="0.2">
      <c r="A14" s="23" t="s">
        <v>35</v>
      </c>
      <c r="B14" s="26" t="s">
        <v>36</v>
      </c>
      <c r="C14" s="168"/>
      <c r="D14" s="168"/>
      <c r="E14" s="168"/>
      <c r="F14" s="168"/>
      <c r="G14" s="168"/>
      <c r="H14" s="168"/>
      <c r="I14" s="168"/>
      <c r="J14" s="168"/>
      <c r="K14" s="168"/>
      <c r="L14" s="168"/>
      <c r="M14" s="168"/>
      <c r="N14" s="169"/>
      <c r="O14" s="56" t="s">
        <v>10</v>
      </c>
    </row>
    <row r="15" spans="1:23" ht="28.5" x14ac:dyDescent="0.2">
      <c r="A15" s="170">
        <v>2.1</v>
      </c>
      <c r="B15" s="171" t="s">
        <v>39</v>
      </c>
      <c r="C15" s="131">
        <v>0</v>
      </c>
      <c r="D15" s="131">
        <v>0</v>
      </c>
      <c r="E15" s="131">
        <v>0</v>
      </c>
      <c r="F15" s="131">
        <v>0</v>
      </c>
      <c r="G15" s="131">
        <v>0</v>
      </c>
      <c r="H15" s="131">
        <v>0</v>
      </c>
      <c r="I15" s="131">
        <v>0</v>
      </c>
      <c r="J15" s="131">
        <v>0</v>
      </c>
      <c r="K15" s="131">
        <v>0</v>
      </c>
      <c r="L15" s="131">
        <v>0</v>
      </c>
      <c r="M15" s="131">
        <f>G15+I15+K15</f>
        <v>0</v>
      </c>
      <c r="N15" s="127">
        <f t="shared" ref="N15:N20" si="2">H15+J15+L15</f>
        <v>0</v>
      </c>
      <c r="O15" s="56" t="s">
        <v>10</v>
      </c>
    </row>
    <row r="16" spans="1:23" ht="28.5" x14ac:dyDescent="0.2">
      <c r="A16" s="170">
        <v>2.2000000000000002</v>
      </c>
      <c r="B16" s="171" t="s">
        <v>40</v>
      </c>
      <c r="C16" s="131">
        <v>58</v>
      </c>
      <c r="D16" s="131">
        <v>17460</v>
      </c>
      <c r="E16" s="131">
        <v>63</v>
      </c>
      <c r="F16" s="131">
        <v>18772</v>
      </c>
      <c r="G16" s="131">
        <v>63</v>
      </c>
      <c r="H16" s="131">
        <v>18772</v>
      </c>
      <c r="I16" s="131">
        <v>0</v>
      </c>
      <c r="J16" s="131">
        <v>187</v>
      </c>
      <c r="K16" s="131">
        <v>0</v>
      </c>
      <c r="L16" s="131">
        <v>0</v>
      </c>
      <c r="M16" s="131">
        <v>63</v>
      </c>
      <c r="N16" s="127">
        <f t="shared" si="2"/>
        <v>18959</v>
      </c>
      <c r="O16" s="56" t="s">
        <v>10</v>
      </c>
    </row>
    <row r="17" spans="1:17" ht="28.5" x14ac:dyDescent="0.2">
      <c r="A17" s="170">
        <v>2.2999999999999998</v>
      </c>
      <c r="B17" s="171" t="s">
        <v>41</v>
      </c>
      <c r="C17" s="131">
        <v>0</v>
      </c>
      <c r="D17" s="131">
        <v>0</v>
      </c>
      <c r="E17" s="131">
        <v>0</v>
      </c>
      <c r="F17" s="131">
        <v>0</v>
      </c>
      <c r="G17" s="131">
        <v>0</v>
      </c>
      <c r="H17" s="131">
        <v>0</v>
      </c>
      <c r="I17" s="131">
        <v>0</v>
      </c>
      <c r="J17" s="131">
        <v>0</v>
      </c>
      <c r="K17" s="131">
        <v>0</v>
      </c>
      <c r="L17" s="131">
        <v>0</v>
      </c>
      <c r="M17" s="131">
        <f>G17+I17+K17</f>
        <v>0</v>
      </c>
      <c r="N17" s="127">
        <f t="shared" si="2"/>
        <v>0</v>
      </c>
      <c r="O17" s="56" t="s">
        <v>10</v>
      </c>
    </row>
    <row r="18" spans="1:17" ht="28.5" x14ac:dyDescent="0.2">
      <c r="A18" s="170">
        <v>2.4</v>
      </c>
      <c r="B18" s="171" t="s">
        <v>42</v>
      </c>
      <c r="C18" s="131">
        <v>0</v>
      </c>
      <c r="D18" s="131">
        <v>0</v>
      </c>
      <c r="E18" s="131">
        <v>0</v>
      </c>
      <c r="F18" s="131">
        <v>0</v>
      </c>
      <c r="G18" s="131">
        <v>0</v>
      </c>
      <c r="H18" s="131">
        <v>0</v>
      </c>
      <c r="I18" s="131">
        <v>0</v>
      </c>
      <c r="J18" s="131">
        <v>0</v>
      </c>
      <c r="K18" s="131">
        <v>0</v>
      </c>
      <c r="L18" s="131">
        <v>0</v>
      </c>
      <c r="M18" s="131">
        <f>G18+I18+K18</f>
        <v>0</v>
      </c>
      <c r="N18" s="127">
        <f t="shared" si="2"/>
        <v>0</v>
      </c>
      <c r="O18" s="56" t="s">
        <v>10</v>
      </c>
    </row>
    <row r="19" spans="1:17" x14ac:dyDescent="0.2">
      <c r="A19" s="170">
        <v>2.5</v>
      </c>
      <c r="B19" s="173" t="s">
        <v>43</v>
      </c>
      <c r="C19" s="131">
        <v>0</v>
      </c>
      <c r="D19" s="131">
        <v>0</v>
      </c>
      <c r="E19" s="131">
        <v>0</v>
      </c>
      <c r="F19" s="131">
        <v>0</v>
      </c>
      <c r="G19" s="131">
        <v>0</v>
      </c>
      <c r="H19" s="131">
        <v>0</v>
      </c>
      <c r="I19" s="131">
        <v>0</v>
      </c>
      <c r="J19" s="131">
        <v>0</v>
      </c>
      <c r="K19" s="131">
        <v>0</v>
      </c>
      <c r="L19" s="131">
        <v>0</v>
      </c>
      <c r="M19" s="131">
        <f>G19+I19+K19</f>
        <v>0</v>
      </c>
      <c r="N19" s="127">
        <f t="shared" si="2"/>
        <v>0</v>
      </c>
      <c r="O19" s="56" t="s">
        <v>10</v>
      </c>
    </row>
    <row r="20" spans="1:17" ht="28.5" x14ac:dyDescent="0.2">
      <c r="A20" s="170">
        <v>2.6</v>
      </c>
      <c r="B20" s="171" t="s">
        <v>44</v>
      </c>
      <c r="C20" s="131">
        <v>0</v>
      </c>
      <c r="D20" s="131">
        <v>0</v>
      </c>
      <c r="E20" s="131">
        <v>0</v>
      </c>
      <c r="F20" s="131">
        <v>0</v>
      </c>
      <c r="G20" s="131">
        <v>0</v>
      </c>
      <c r="H20" s="131">
        <v>0</v>
      </c>
      <c r="I20" s="131">
        <v>0</v>
      </c>
      <c r="J20" s="131">
        <v>0</v>
      </c>
      <c r="K20" s="131">
        <v>0</v>
      </c>
      <c r="L20" s="131">
        <v>0</v>
      </c>
      <c r="M20" s="131">
        <f>G20+I20+K20</f>
        <v>0</v>
      </c>
      <c r="N20" s="127">
        <f t="shared" si="2"/>
        <v>0</v>
      </c>
      <c r="O20" s="56" t="s">
        <v>10</v>
      </c>
    </row>
    <row r="21" spans="1:17" ht="15" x14ac:dyDescent="0.25">
      <c r="A21" s="174"/>
      <c r="B21" s="27" t="s">
        <v>37</v>
      </c>
      <c r="C21" s="20">
        <f t="shared" ref="C21:M21" si="3">SUM(C15:C20)</f>
        <v>58</v>
      </c>
      <c r="D21" s="20">
        <f t="shared" si="3"/>
        <v>17460</v>
      </c>
      <c r="E21" s="20">
        <f t="shared" si="3"/>
        <v>63</v>
      </c>
      <c r="F21" s="20">
        <f t="shared" si="3"/>
        <v>18772</v>
      </c>
      <c r="G21" s="20">
        <f t="shared" si="3"/>
        <v>63</v>
      </c>
      <c r="H21" s="20">
        <f t="shared" si="3"/>
        <v>18772</v>
      </c>
      <c r="I21" s="20">
        <f t="shared" si="3"/>
        <v>0</v>
      </c>
      <c r="J21" s="20">
        <f t="shared" si="3"/>
        <v>187</v>
      </c>
      <c r="K21" s="20">
        <f t="shared" si="3"/>
        <v>0</v>
      </c>
      <c r="L21" s="20">
        <f t="shared" si="3"/>
        <v>0</v>
      </c>
      <c r="M21" s="20">
        <f t="shared" si="3"/>
        <v>63</v>
      </c>
      <c r="N21" s="21">
        <f>SUM(N15:N20)</f>
        <v>18959</v>
      </c>
      <c r="O21" s="56" t="s">
        <v>10</v>
      </c>
    </row>
    <row r="22" spans="1:17" ht="45" x14ac:dyDescent="0.2">
      <c r="A22" s="23" t="s">
        <v>45</v>
      </c>
      <c r="B22" s="26" t="s">
        <v>46</v>
      </c>
      <c r="C22" s="168"/>
      <c r="D22" s="168"/>
      <c r="E22" s="168"/>
      <c r="F22" s="168"/>
      <c r="G22" s="168"/>
      <c r="H22" s="168"/>
      <c r="I22" s="168"/>
      <c r="J22" s="168"/>
      <c r="K22" s="168"/>
      <c r="L22" s="168"/>
      <c r="M22" s="168"/>
      <c r="N22" s="169"/>
      <c r="O22" s="56" t="s">
        <v>10</v>
      </c>
    </row>
    <row r="23" spans="1:17" ht="42.75" x14ac:dyDescent="0.2">
      <c r="A23" s="170">
        <v>3.1</v>
      </c>
      <c r="B23" s="171" t="s">
        <v>127</v>
      </c>
      <c r="C23" s="131">
        <v>0</v>
      </c>
      <c r="D23" s="131">
        <v>0</v>
      </c>
      <c r="E23" s="131">
        <v>0</v>
      </c>
      <c r="F23" s="131">
        <v>0</v>
      </c>
      <c r="G23" s="131">
        <v>0</v>
      </c>
      <c r="H23" s="131">
        <v>0</v>
      </c>
      <c r="I23" s="131">
        <v>0</v>
      </c>
      <c r="J23" s="131">
        <v>0</v>
      </c>
      <c r="K23" s="131">
        <v>0</v>
      </c>
      <c r="L23" s="131">
        <v>0</v>
      </c>
      <c r="M23" s="131">
        <f t="shared" ref="M23:N26" si="4">G23+I23+K23</f>
        <v>0</v>
      </c>
      <c r="N23" s="127">
        <f t="shared" si="4"/>
        <v>0</v>
      </c>
      <c r="O23" s="56" t="s">
        <v>10</v>
      </c>
    </row>
    <row r="24" spans="1:17" ht="57" x14ac:dyDescent="0.2">
      <c r="A24" s="170">
        <v>3.2</v>
      </c>
      <c r="B24" s="171" t="s">
        <v>128</v>
      </c>
      <c r="C24" s="131">
        <v>0</v>
      </c>
      <c r="D24" s="131">
        <v>0</v>
      </c>
      <c r="E24" s="131">
        <v>0</v>
      </c>
      <c r="F24" s="131">
        <v>0</v>
      </c>
      <c r="G24" s="131">
        <v>0</v>
      </c>
      <c r="H24" s="131">
        <v>0</v>
      </c>
      <c r="I24" s="131">
        <v>0</v>
      </c>
      <c r="J24" s="131">
        <v>0</v>
      </c>
      <c r="K24" s="131">
        <v>0</v>
      </c>
      <c r="L24" s="131">
        <v>0</v>
      </c>
      <c r="M24" s="131">
        <f t="shared" si="4"/>
        <v>0</v>
      </c>
      <c r="N24" s="127">
        <f t="shared" si="4"/>
        <v>0</v>
      </c>
      <c r="O24" s="56" t="s">
        <v>10</v>
      </c>
    </row>
    <row r="25" spans="1:17" ht="42.75" x14ac:dyDescent="0.2">
      <c r="A25" s="170">
        <v>3.3</v>
      </c>
      <c r="B25" s="171" t="s">
        <v>49</v>
      </c>
      <c r="C25" s="131">
        <v>0</v>
      </c>
      <c r="D25" s="131">
        <v>0</v>
      </c>
      <c r="E25" s="131">
        <v>0</v>
      </c>
      <c r="F25" s="131">
        <v>0</v>
      </c>
      <c r="G25" s="131">
        <v>0</v>
      </c>
      <c r="H25" s="131">
        <v>0</v>
      </c>
      <c r="I25" s="131">
        <v>0</v>
      </c>
      <c r="J25" s="131">
        <v>0</v>
      </c>
      <c r="K25" s="131">
        <v>0</v>
      </c>
      <c r="L25" s="131">
        <v>0</v>
      </c>
      <c r="M25" s="131">
        <f t="shared" si="4"/>
        <v>0</v>
      </c>
      <c r="N25" s="127">
        <f t="shared" si="4"/>
        <v>0</v>
      </c>
      <c r="O25" s="56" t="s">
        <v>10</v>
      </c>
    </row>
    <row r="26" spans="1:17" ht="28.5" x14ac:dyDescent="0.2">
      <c r="A26" s="170">
        <v>3.4</v>
      </c>
      <c r="B26" s="171" t="s">
        <v>50</v>
      </c>
      <c r="C26" s="131">
        <v>0</v>
      </c>
      <c r="D26" s="131">
        <v>0</v>
      </c>
      <c r="E26" s="131">
        <v>0</v>
      </c>
      <c r="F26" s="131">
        <v>0</v>
      </c>
      <c r="G26" s="131">
        <v>0</v>
      </c>
      <c r="H26" s="131">
        <v>0</v>
      </c>
      <c r="I26" s="131">
        <v>0</v>
      </c>
      <c r="J26" s="131">
        <v>0</v>
      </c>
      <c r="K26" s="131">
        <v>0</v>
      </c>
      <c r="L26" s="131">
        <v>0</v>
      </c>
      <c r="M26" s="131">
        <f t="shared" si="4"/>
        <v>0</v>
      </c>
      <c r="N26" s="127">
        <f t="shared" si="4"/>
        <v>0</v>
      </c>
      <c r="O26" s="56" t="s">
        <v>10</v>
      </c>
    </row>
    <row r="27" spans="1:17" ht="15" x14ac:dyDescent="0.25">
      <c r="A27" s="174"/>
      <c r="B27" s="22" t="s">
        <v>47</v>
      </c>
      <c r="C27" s="20">
        <f>SUM(C23:C26)</f>
        <v>0</v>
      </c>
      <c r="D27" s="20">
        <f t="shared" ref="D27:N27" si="5">SUM(D23:D26)</f>
        <v>0</v>
      </c>
      <c r="E27" s="20">
        <f t="shared" si="5"/>
        <v>0</v>
      </c>
      <c r="F27" s="20">
        <f t="shared" si="5"/>
        <v>0</v>
      </c>
      <c r="G27" s="20">
        <f t="shared" si="5"/>
        <v>0</v>
      </c>
      <c r="H27" s="20">
        <f t="shared" si="5"/>
        <v>0</v>
      </c>
      <c r="I27" s="20">
        <f t="shared" si="5"/>
        <v>0</v>
      </c>
      <c r="J27" s="20">
        <f t="shared" si="5"/>
        <v>0</v>
      </c>
      <c r="K27" s="20">
        <f t="shared" si="5"/>
        <v>0</v>
      </c>
      <c r="L27" s="20">
        <f t="shared" si="5"/>
        <v>0</v>
      </c>
      <c r="M27" s="20">
        <f t="shared" si="5"/>
        <v>0</v>
      </c>
      <c r="N27" s="21">
        <f t="shared" si="5"/>
        <v>0</v>
      </c>
      <c r="O27" s="56" t="s">
        <v>10</v>
      </c>
    </row>
    <row r="28" spans="1:17" ht="15" hidden="1" x14ac:dyDescent="0.25">
      <c r="A28" s="175"/>
      <c r="B28" s="197" t="s">
        <v>162</v>
      </c>
      <c r="C28" s="78"/>
      <c r="D28" s="78"/>
      <c r="E28" s="78">
        <v>0</v>
      </c>
      <c r="F28" s="78"/>
      <c r="G28" s="78"/>
      <c r="H28" s="78"/>
      <c r="I28" s="78"/>
      <c r="J28" s="78"/>
      <c r="K28" s="78"/>
      <c r="L28" s="78"/>
      <c r="M28" s="78"/>
      <c r="N28" s="176"/>
      <c r="O28" s="56"/>
    </row>
    <row r="29" spans="1:17" ht="15.75" thickBot="1" x14ac:dyDescent="0.3">
      <c r="A29" s="177"/>
      <c r="B29" s="24" t="s">
        <v>48</v>
      </c>
      <c r="C29" s="25">
        <f>C27+C21+C13</f>
        <v>58</v>
      </c>
      <c r="D29" s="25">
        <f t="shared" ref="D29:N29" si="6">D27+D21+D13</f>
        <v>17460</v>
      </c>
      <c r="E29" s="25">
        <f>E27+E21+E13+E28</f>
        <v>63</v>
      </c>
      <c r="F29" s="25">
        <f t="shared" si="6"/>
        <v>18772</v>
      </c>
      <c r="G29" s="25">
        <f>G27+G21+G13+G28</f>
        <v>63</v>
      </c>
      <c r="H29" s="25">
        <f t="shared" si="6"/>
        <v>18772</v>
      </c>
      <c r="I29" s="25">
        <f t="shared" si="6"/>
        <v>0</v>
      </c>
      <c r="J29" s="25">
        <f t="shared" si="6"/>
        <v>187</v>
      </c>
      <c r="K29" s="25">
        <f t="shared" si="6"/>
        <v>0</v>
      </c>
      <c r="L29" s="25">
        <f t="shared" si="6"/>
        <v>0</v>
      </c>
      <c r="M29" s="25">
        <f>M27+M21+M13+M28</f>
        <v>63</v>
      </c>
      <c r="N29" s="114">
        <f t="shared" si="6"/>
        <v>18959</v>
      </c>
      <c r="O29" s="56" t="s">
        <v>10</v>
      </c>
      <c r="Q29" s="5" t="s">
        <v>129</v>
      </c>
    </row>
    <row r="30" spans="1:17" x14ac:dyDescent="0.2">
      <c r="O30" s="56" t="s">
        <v>10</v>
      </c>
    </row>
    <row r="31" spans="1:17" ht="15" hidden="1" x14ac:dyDescent="0.2">
      <c r="A31" s="241" t="s">
        <v>114</v>
      </c>
      <c r="B31" s="241"/>
      <c r="C31" s="241"/>
      <c r="D31" s="241"/>
      <c r="E31" s="241"/>
      <c r="F31" s="241"/>
      <c r="G31" s="241"/>
      <c r="H31" s="241"/>
      <c r="I31" s="241"/>
      <c r="J31" s="241"/>
      <c r="K31" s="241"/>
      <c r="L31" s="241"/>
      <c r="M31" s="241"/>
      <c r="N31" s="241"/>
      <c r="O31" s="56" t="s">
        <v>10</v>
      </c>
    </row>
    <row r="32" spans="1:17" x14ac:dyDescent="0.2">
      <c r="O32" s="56" t="s">
        <v>11</v>
      </c>
    </row>
    <row r="34" spans="1:3" x14ac:dyDescent="0.2">
      <c r="A34" s="242"/>
      <c r="B34" s="243"/>
      <c r="C34" s="243"/>
    </row>
    <row r="35" spans="1:3" x14ac:dyDescent="0.2">
      <c r="A35" s="243"/>
      <c r="B35" s="243"/>
      <c r="C35" s="243"/>
    </row>
    <row r="36" spans="1:3" x14ac:dyDescent="0.2">
      <c r="A36" s="243"/>
      <c r="B36" s="243"/>
      <c r="C36" s="243"/>
    </row>
  </sheetData>
  <mergeCells count="15">
    <mergeCell ref="M7:N7"/>
    <mergeCell ref="A31:N31"/>
    <mergeCell ref="A34:C36"/>
    <mergeCell ref="A7:B8"/>
    <mergeCell ref="C7:D7"/>
    <mergeCell ref="E7:F7"/>
    <mergeCell ref="G7:H7"/>
    <mergeCell ref="I7:J7"/>
    <mergeCell ref="K7:L7"/>
    <mergeCell ref="A6:N6"/>
    <mergeCell ref="A1:N1"/>
    <mergeCell ref="A2:N2"/>
    <mergeCell ref="A3:N3"/>
    <mergeCell ref="A4:N4"/>
    <mergeCell ref="A5:N5"/>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Normal="100" zoomScaleSheetLayoutView="100" workbookViewId="0">
      <pane xSplit="4" ySplit="6" topLeftCell="E7" activePane="bottomRight" state="frozen"/>
      <selection pane="topRight" activeCell="E1" sqref="E1"/>
      <selection pane="bottomLeft" activeCell="A7" sqref="A7"/>
      <selection pane="bottomRight" activeCell="A3" sqref="A3:G3"/>
    </sheetView>
  </sheetViews>
  <sheetFormatPr defaultRowHeight="14.25" x14ac:dyDescent="0.2"/>
  <cols>
    <col min="1" max="1" width="3.7109375" style="122" customWidth="1"/>
    <col min="2" max="2" width="71.140625" style="122" customWidth="1"/>
    <col min="3" max="4" width="14.7109375" style="122" customWidth="1"/>
    <col min="5" max="6" width="8.7109375" style="122" customWidth="1"/>
    <col min="7" max="7" width="12.7109375" style="122" customWidth="1"/>
    <col min="8" max="8" width="14" style="35" bestFit="1" customWidth="1"/>
    <col min="9" max="9" width="4.5703125" style="122" customWidth="1"/>
    <col min="10" max="11" width="8.28515625" style="122" customWidth="1"/>
    <col min="12" max="12" width="12.7109375" style="122" customWidth="1"/>
    <col min="13" max="14" width="8.28515625" style="122" customWidth="1"/>
    <col min="15" max="15" width="12.7109375" style="122" customWidth="1"/>
    <col min="16" max="16384" width="9.140625" style="122"/>
  </cols>
  <sheetData>
    <row r="1" spans="1:15" ht="18" x14ac:dyDescent="0.25">
      <c r="A1" s="248" t="s">
        <v>115</v>
      </c>
      <c r="B1" s="248"/>
      <c r="C1" s="248"/>
      <c r="D1" s="248"/>
      <c r="E1" s="248"/>
      <c r="F1" s="248"/>
      <c r="G1" s="248"/>
      <c r="H1" s="29" t="s">
        <v>10</v>
      </c>
      <c r="I1" s="6"/>
      <c r="J1" s="6"/>
      <c r="K1" s="6"/>
      <c r="L1" s="6"/>
      <c r="M1" s="6"/>
      <c r="N1" s="6"/>
      <c r="O1" s="6"/>
    </row>
    <row r="2" spans="1:15" ht="15" x14ac:dyDescent="0.2">
      <c r="A2" s="231" t="str">
        <f>'B. Summ of Req.'!A2:D2</f>
        <v>Office on Violence Against Women</v>
      </c>
      <c r="B2" s="231"/>
      <c r="C2" s="231"/>
      <c r="D2" s="231"/>
      <c r="E2" s="231"/>
      <c r="F2" s="231"/>
      <c r="G2" s="231"/>
      <c r="H2" s="29" t="s">
        <v>10</v>
      </c>
      <c r="I2" s="7"/>
      <c r="J2" s="7"/>
      <c r="K2" s="7"/>
      <c r="L2" s="7"/>
      <c r="M2" s="7"/>
      <c r="N2" s="7"/>
      <c r="O2" s="7"/>
    </row>
    <row r="3" spans="1:15" x14ac:dyDescent="0.2">
      <c r="A3" s="249" t="s">
        <v>1</v>
      </c>
      <c r="B3" s="249"/>
      <c r="C3" s="249"/>
      <c r="D3" s="249"/>
      <c r="E3" s="249"/>
      <c r="F3" s="249"/>
      <c r="G3" s="249"/>
      <c r="H3" s="29" t="s">
        <v>10</v>
      </c>
      <c r="I3" s="143"/>
      <c r="J3" s="143"/>
      <c r="K3" s="143"/>
      <c r="L3" s="143"/>
      <c r="M3" s="143"/>
      <c r="N3" s="143"/>
      <c r="O3" s="143"/>
    </row>
    <row r="4" spans="1:15" x14ac:dyDescent="0.2">
      <c r="A4" s="250" t="s">
        <v>2</v>
      </c>
      <c r="B4" s="250"/>
      <c r="C4" s="250"/>
      <c r="D4" s="250"/>
      <c r="E4" s="250"/>
      <c r="F4" s="250"/>
      <c r="G4" s="250"/>
      <c r="H4" s="29" t="s">
        <v>10</v>
      </c>
      <c r="I4" s="142"/>
      <c r="J4" s="142"/>
      <c r="K4" s="142"/>
      <c r="L4" s="142"/>
      <c r="M4" s="142"/>
      <c r="N4" s="142"/>
      <c r="O4" s="142"/>
    </row>
    <row r="5" spans="1:15" ht="15" thickBot="1" x14ac:dyDescent="0.25">
      <c r="A5" s="255"/>
      <c r="B5" s="255"/>
      <c r="C5" s="255"/>
      <c r="D5" s="255"/>
      <c r="E5" s="240"/>
      <c r="F5" s="240"/>
      <c r="G5" s="240"/>
      <c r="H5" s="29" t="s">
        <v>10</v>
      </c>
      <c r="I5" s="142"/>
      <c r="J5" s="142"/>
      <c r="K5" s="142"/>
      <c r="L5" s="142"/>
      <c r="M5" s="142"/>
      <c r="N5" s="142"/>
      <c r="O5" s="142"/>
    </row>
    <row r="6" spans="1:15" s="30" customFormat="1" ht="29.25" customHeight="1" thickBot="1" x14ac:dyDescent="0.25">
      <c r="A6" s="28"/>
      <c r="B6" s="28"/>
      <c r="C6" s="28"/>
      <c r="D6" s="28"/>
      <c r="E6" s="48" t="s">
        <v>3</v>
      </c>
      <c r="F6" s="37" t="s">
        <v>106</v>
      </c>
      <c r="G6" s="36" t="s">
        <v>4</v>
      </c>
      <c r="H6" s="29" t="s">
        <v>10</v>
      </c>
    </row>
    <row r="7" spans="1:15" s="30" customFormat="1" ht="12" hidden="1" x14ac:dyDescent="0.2">
      <c r="A7" s="31"/>
      <c r="B7" s="254" t="s">
        <v>5</v>
      </c>
      <c r="C7" s="254"/>
      <c r="D7" s="254"/>
      <c r="E7" s="38"/>
      <c r="F7" s="38"/>
      <c r="G7" s="49"/>
      <c r="H7" s="29" t="s">
        <v>10</v>
      </c>
    </row>
    <row r="8" spans="1:15" s="30" customFormat="1" ht="12" hidden="1" x14ac:dyDescent="0.2">
      <c r="A8" s="31">
        <v>1</v>
      </c>
      <c r="B8" s="165"/>
      <c r="C8" s="165"/>
      <c r="D8" s="165"/>
      <c r="E8" s="178"/>
      <c r="F8" s="178"/>
      <c r="G8" s="179"/>
      <c r="H8" s="29" t="s">
        <v>10</v>
      </c>
    </row>
    <row r="9" spans="1:15" s="30" customFormat="1" ht="12" hidden="1" x14ac:dyDescent="0.2">
      <c r="A9" s="32">
        <v>1</v>
      </c>
      <c r="B9" s="258"/>
      <c r="C9" s="258"/>
      <c r="D9" s="258"/>
      <c r="E9" s="39">
        <v>0</v>
      </c>
      <c r="F9" s="39"/>
      <c r="G9" s="50"/>
      <c r="H9" s="29" t="s">
        <v>10</v>
      </c>
    </row>
    <row r="10" spans="1:15" s="30" customFormat="1" ht="12" hidden="1" x14ac:dyDescent="0.2">
      <c r="A10" s="33"/>
      <c r="B10" s="252" t="s">
        <v>52</v>
      </c>
      <c r="C10" s="252"/>
      <c r="D10" s="252"/>
      <c r="E10" s="40">
        <f>SUM(E9:E9)</f>
        <v>0</v>
      </c>
      <c r="F10" s="40">
        <f>SUM(F9:F9)</f>
        <v>0</v>
      </c>
      <c r="G10" s="51">
        <f>SUM(G9:G9)</f>
        <v>0</v>
      </c>
      <c r="H10" s="29" t="s">
        <v>10</v>
      </c>
    </row>
    <row r="11" spans="1:15" s="30" customFormat="1" ht="12" hidden="1" x14ac:dyDescent="0.2">
      <c r="A11" s="34"/>
      <c r="B11" s="256" t="s">
        <v>53</v>
      </c>
      <c r="C11" s="256"/>
      <c r="D11" s="257"/>
      <c r="E11" s="39"/>
      <c r="F11" s="39"/>
      <c r="G11" s="50"/>
      <c r="H11" s="29" t="s">
        <v>10</v>
      </c>
    </row>
    <row r="12" spans="1:15" s="30" customFormat="1" ht="26.25" hidden="1" customHeight="1" x14ac:dyDescent="0.2">
      <c r="A12" s="32">
        <v>1</v>
      </c>
      <c r="B12" s="258" t="s">
        <v>54</v>
      </c>
      <c r="C12" s="258"/>
      <c r="D12" s="259"/>
      <c r="E12" s="39">
        <v>0</v>
      </c>
      <c r="F12" s="39">
        <v>0</v>
      </c>
      <c r="G12" s="50">
        <v>0</v>
      </c>
      <c r="H12" s="29" t="s">
        <v>10</v>
      </c>
    </row>
    <row r="13" spans="1:15" s="30" customFormat="1" ht="12" hidden="1" x14ac:dyDescent="0.2">
      <c r="A13" s="33"/>
      <c r="B13" s="252" t="s">
        <v>55</v>
      </c>
      <c r="C13" s="252"/>
      <c r="D13" s="253"/>
      <c r="E13" s="40">
        <f>SUM(E12:E12)</f>
        <v>0</v>
      </c>
      <c r="F13" s="40">
        <f>SUM(F12:F12)</f>
        <v>0</v>
      </c>
      <c r="G13" s="51">
        <f>SUM(G12:G12)</f>
        <v>0</v>
      </c>
      <c r="H13" s="29" t="s">
        <v>10</v>
      </c>
    </row>
    <row r="14" spans="1:15" s="30" customFormat="1" ht="12" x14ac:dyDescent="0.2">
      <c r="A14" s="42"/>
      <c r="B14" s="251" t="s">
        <v>6</v>
      </c>
      <c r="C14" s="251"/>
      <c r="D14" s="251"/>
      <c r="E14" s="41"/>
      <c r="F14" s="41"/>
      <c r="G14" s="52"/>
      <c r="H14" s="29" t="s">
        <v>10</v>
      </c>
    </row>
    <row r="15" spans="1:15" s="30" customFormat="1" ht="43.5" customHeight="1" x14ac:dyDescent="0.2">
      <c r="A15" s="45">
        <v>1</v>
      </c>
      <c r="B15" s="260" t="s">
        <v>165</v>
      </c>
      <c r="C15" s="260"/>
      <c r="D15" s="261"/>
      <c r="E15" s="180">
        <v>0</v>
      </c>
      <c r="F15" s="180">
        <v>0</v>
      </c>
      <c r="G15" s="181">
        <v>64</v>
      </c>
      <c r="H15" s="29" t="s">
        <v>10</v>
      </c>
    </row>
    <row r="16" spans="1:15" s="30" customFormat="1" ht="12.75" x14ac:dyDescent="0.2">
      <c r="A16" s="199">
        <v>2</v>
      </c>
      <c r="B16" s="270" t="s">
        <v>190</v>
      </c>
      <c r="C16" s="271"/>
      <c r="D16" s="272"/>
      <c r="E16" s="180"/>
      <c r="F16" s="180"/>
      <c r="G16" s="181"/>
      <c r="H16" s="29" t="s">
        <v>10</v>
      </c>
      <c r="J16" s="141"/>
    </row>
    <row r="17" spans="1:10" s="30" customFormat="1" ht="50.25" customHeight="1" x14ac:dyDescent="0.2">
      <c r="A17" s="199"/>
      <c r="B17" s="273"/>
      <c r="C17" s="273"/>
      <c r="D17" s="274"/>
      <c r="E17" s="180"/>
      <c r="F17" s="180"/>
      <c r="G17" s="181">
        <v>22</v>
      </c>
      <c r="H17" s="29" t="s">
        <v>10</v>
      </c>
      <c r="J17" s="141"/>
    </row>
    <row r="18" spans="1:10" s="30" customFormat="1" ht="52.5" customHeight="1" x14ac:dyDescent="0.2">
      <c r="A18" s="199"/>
      <c r="B18" s="258" t="s">
        <v>189</v>
      </c>
      <c r="C18" s="258"/>
      <c r="D18" s="259"/>
      <c r="E18" s="180"/>
      <c r="F18" s="180"/>
      <c r="G18" s="181">
        <v>78</v>
      </c>
      <c r="H18" s="29" t="s">
        <v>10</v>
      </c>
      <c r="J18" s="141"/>
    </row>
    <row r="19" spans="1:10" s="30" customFormat="1" ht="38.25" customHeight="1" x14ac:dyDescent="0.2">
      <c r="A19" s="32">
        <v>3</v>
      </c>
      <c r="B19" s="260" t="s">
        <v>166</v>
      </c>
      <c r="C19" s="266"/>
      <c r="D19" s="267"/>
      <c r="E19" s="43"/>
      <c r="F19" s="43"/>
      <c r="G19" s="50">
        <v>11</v>
      </c>
      <c r="H19" s="29" t="s">
        <v>10</v>
      </c>
    </row>
    <row r="20" spans="1:10" s="30" customFormat="1" ht="63" customHeight="1" x14ac:dyDescent="0.2">
      <c r="A20" s="32">
        <v>4</v>
      </c>
      <c r="B20" s="260" t="s">
        <v>167</v>
      </c>
      <c r="C20" s="266"/>
      <c r="D20" s="267"/>
      <c r="E20" s="43">
        <v>0</v>
      </c>
      <c r="F20" s="43"/>
      <c r="G20" s="50">
        <v>12</v>
      </c>
      <c r="H20" s="29" t="s">
        <v>10</v>
      </c>
    </row>
    <row r="21" spans="1:10" s="30" customFormat="1" ht="12" x14ac:dyDescent="0.2">
      <c r="A21" s="33"/>
      <c r="B21" s="252" t="s">
        <v>57</v>
      </c>
      <c r="C21" s="252"/>
      <c r="D21" s="252"/>
      <c r="E21" s="40">
        <f>SUM(E15:E20)</f>
        <v>0</v>
      </c>
      <c r="F21" s="40">
        <f>SUM(F15:F20)</f>
        <v>0</v>
      </c>
      <c r="G21" s="51">
        <f>SUM(G15:G20)</f>
        <v>187</v>
      </c>
      <c r="H21" s="29" t="s">
        <v>10</v>
      </c>
    </row>
    <row r="22" spans="1:10" s="30" customFormat="1" ht="12" hidden="1" x14ac:dyDescent="0.2">
      <c r="A22" s="45"/>
      <c r="B22" s="264" t="s">
        <v>7</v>
      </c>
      <c r="C22" s="264"/>
      <c r="D22" s="265"/>
      <c r="E22" s="44"/>
      <c r="F22" s="44"/>
      <c r="G22" s="53"/>
      <c r="H22" s="29" t="s">
        <v>10</v>
      </c>
    </row>
    <row r="23" spans="1:10" s="30" customFormat="1" ht="76.5" hidden="1" customHeight="1" x14ac:dyDescent="0.2">
      <c r="A23" s="32">
        <v>1</v>
      </c>
      <c r="B23" s="260" t="s">
        <v>168</v>
      </c>
      <c r="C23" s="266"/>
      <c r="D23" s="267"/>
      <c r="E23" s="43"/>
      <c r="F23" s="43"/>
      <c r="G23" s="50">
        <v>0</v>
      </c>
      <c r="H23" s="29" t="s">
        <v>10</v>
      </c>
    </row>
    <row r="24" spans="1:10" s="30" customFormat="1" ht="12" hidden="1" x14ac:dyDescent="0.2">
      <c r="A24" s="33"/>
      <c r="B24" s="252" t="s">
        <v>58</v>
      </c>
      <c r="C24" s="252"/>
      <c r="D24" s="252"/>
      <c r="E24" s="40">
        <f>SUM(E23:E23)</f>
        <v>0</v>
      </c>
      <c r="F24" s="40">
        <f>SUM(F23:F23)</f>
        <v>0</v>
      </c>
      <c r="G24" s="51">
        <f>SUM(G23:G23)</f>
        <v>0</v>
      </c>
      <c r="H24" s="29" t="s">
        <v>10</v>
      </c>
    </row>
    <row r="25" spans="1:10" s="30" customFormat="1" ht="12" hidden="1" x14ac:dyDescent="0.2">
      <c r="A25" s="32"/>
      <c r="B25" s="268" t="s">
        <v>8</v>
      </c>
      <c r="C25" s="268"/>
      <c r="D25" s="269"/>
      <c r="E25" s="43"/>
      <c r="F25" s="43"/>
      <c r="G25" s="50">
        <v>0</v>
      </c>
      <c r="H25" s="29" t="s">
        <v>10</v>
      </c>
    </row>
    <row r="26" spans="1:10" s="30" customFormat="1" ht="78.75" hidden="1" customHeight="1" x14ac:dyDescent="0.2">
      <c r="A26" s="32">
        <v>2</v>
      </c>
      <c r="B26" s="260" t="s">
        <v>158</v>
      </c>
      <c r="C26" s="260"/>
      <c r="D26" s="261"/>
      <c r="E26" s="43"/>
      <c r="F26" s="43"/>
      <c r="G26" s="50">
        <v>0</v>
      </c>
      <c r="H26" s="29" t="s">
        <v>10</v>
      </c>
    </row>
    <row r="27" spans="1:10" s="30" customFormat="1" ht="12" hidden="1" x14ac:dyDescent="0.2">
      <c r="A27" s="33"/>
      <c r="B27" s="252" t="s">
        <v>59</v>
      </c>
      <c r="C27" s="252"/>
      <c r="D27" s="252"/>
      <c r="E27" s="40">
        <f>SUM(E25:E26)</f>
        <v>0</v>
      </c>
      <c r="F27" s="40">
        <f>SUM(F25:F26)</f>
        <v>0</v>
      </c>
      <c r="G27" s="51">
        <f>SUM(G25:G26)</f>
        <v>0</v>
      </c>
      <c r="H27" s="29" t="s">
        <v>10</v>
      </c>
    </row>
    <row r="28" spans="1:10" s="30" customFormat="1" ht="12.75" thickBot="1" x14ac:dyDescent="0.25">
      <c r="A28" s="46"/>
      <c r="B28" s="262" t="s">
        <v>116</v>
      </c>
      <c r="C28" s="262"/>
      <c r="D28" s="263"/>
      <c r="E28" s="47">
        <f>+E27+E24+E21+E13+E10</f>
        <v>0</v>
      </c>
      <c r="F28" s="47">
        <f>+F27+F24+F21+F13+F10</f>
        <v>0</v>
      </c>
      <c r="G28" s="54">
        <f>+G27+G24+G21+G13+G10</f>
        <v>187</v>
      </c>
      <c r="H28" s="29" t="s">
        <v>10</v>
      </c>
    </row>
    <row r="29" spans="1:10" x14ac:dyDescent="0.2">
      <c r="H29" s="29" t="s">
        <v>11</v>
      </c>
    </row>
    <row r="30" spans="1:10" hidden="1" x14ac:dyDescent="0.2">
      <c r="A30" s="81"/>
      <c r="B30" s="275" t="s">
        <v>119</v>
      </c>
      <c r="C30" s="275"/>
      <c r="D30" s="276"/>
      <c r="E30" s="82"/>
      <c r="F30" s="82"/>
      <c r="G30" s="83"/>
      <c r="H30" s="29" t="s">
        <v>10</v>
      </c>
    </row>
    <row r="31" spans="1:10" s="30" customFormat="1" ht="12" hidden="1" x14ac:dyDescent="0.2">
      <c r="A31" s="32">
        <v>1</v>
      </c>
      <c r="B31" s="266" t="s">
        <v>117</v>
      </c>
      <c r="C31" s="277"/>
      <c r="D31" s="278"/>
      <c r="E31" s="39"/>
      <c r="F31" s="39">
        <v>0</v>
      </c>
      <c r="G31" s="50"/>
      <c r="H31" s="29" t="s">
        <v>10</v>
      </c>
    </row>
    <row r="32" spans="1:10" s="30" customFormat="1" ht="12.75" hidden="1" thickBot="1" x14ac:dyDescent="0.25">
      <c r="A32" s="84"/>
      <c r="B32" s="279" t="s">
        <v>118</v>
      </c>
      <c r="C32" s="279"/>
      <c r="D32" s="279"/>
      <c r="E32" s="47">
        <f>SUM(E31:E31)</f>
        <v>0</v>
      </c>
      <c r="F32" s="47">
        <f>SUM(F31:F31)</f>
        <v>0</v>
      </c>
      <c r="G32" s="54">
        <f>SUM(G31:G31)</f>
        <v>0</v>
      </c>
      <c r="H32" s="29" t="s">
        <v>10</v>
      </c>
    </row>
    <row r="33" spans="1:8" s="30" customFormat="1" x14ac:dyDescent="0.2">
      <c r="A33" s="122"/>
      <c r="B33" s="122"/>
      <c r="C33" s="122"/>
      <c r="D33" s="122"/>
      <c r="E33" s="122"/>
      <c r="F33" s="122"/>
      <c r="G33" s="122"/>
      <c r="H33" s="29" t="s">
        <v>11</v>
      </c>
    </row>
  </sheetData>
  <mergeCells count="28">
    <mergeCell ref="B30:D30"/>
    <mergeCell ref="B31:D31"/>
    <mergeCell ref="B32:D32"/>
    <mergeCell ref="B20:D20"/>
    <mergeCell ref="B21:D21"/>
    <mergeCell ref="B15:D15"/>
    <mergeCell ref="B28:D28"/>
    <mergeCell ref="B22:D22"/>
    <mergeCell ref="B23:D23"/>
    <mergeCell ref="B24:D24"/>
    <mergeCell ref="B25:D25"/>
    <mergeCell ref="B19:D19"/>
    <mergeCell ref="B26:D26"/>
    <mergeCell ref="B27:D27"/>
    <mergeCell ref="B16:D17"/>
    <mergeCell ref="B18:D18"/>
    <mergeCell ref="A1:G1"/>
    <mergeCell ref="A2:G2"/>
    <mergeCell ref="A3:G3"/>
    <mergeCell ref="A4:G4"/>
    <mergeCell ref="B14:D14"/>
    <mergeCell ref="B13:D13"/>
    <mergeCell ref="B7:D7"/>
    <mergeCell ref="A5:G5"/>
    <mergeCell ref="B11:D11"/>
    <mergeCell ref="B9:D9"/>
    <mergeCell ref="B10:D10"/>
    <mergeCell ref="B12:D12"/>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rowBreaks count="1" manualBreakCount="1">
    <brk id="2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zoomScaleNormal="100" zoomScaleSheetLayoutView="85" workbookViewId="0">
      <selection activeCell="E5" sqref="E1:G1048576"/>
    </sheetView>
  </sheetViews>
  <sheetFormatPr defaultRowHeight="14.25" x14ac:dyDescent="0.2"/>
  <cols>
    <col min="1" max="1" width="37.140625" style="9" customWidth="1"/>
    <col min="2" max="3" width="8.28515625" style="9" customWidth="1"/>
    <col min="4" max="4" width="12.7109375" style="9" customWidth="1"/>
    <col min="5" max="5" width="7.140625" style="9" hidden="1" customWidth="1"/>
    <col min="6" max="7" width="8.7109375" style="9" hidden="1" customWidth="1"/>
    <col min="8" max="8" width="7.140625" style="9" customWidth="1"/>
    <col min="9" max="9" width="8.7109375" style="9" customWidth="1"/>
    <col min="10" max="10" width="8.7109375" style="9" bestFit="1" customWidth="1"/>
    <col min="11" max="12" width="8.28515625" style="9" customWidth="1"/>
    <col min="13" max="13" width="12" style="9" customWidth="1"/>
    <col min="14" max="15" width="12.7109375" style="9" customWidth="1"/>
    <col min="16" max="17" width="8.28515625" style="9" customWidth="1"/>
    <col min="18" max="18" width="12.7109375" style="9" customWidth="1"/>
    <col min="19" max="19" width="14" style="4" bestFit="1" customWidth="1"/>
    <col min="20" max="20" width="4.5703125" style="9" customWidth="1"/>
    <col min="21" max="22" width="8.28515625" style="9" customWidth="1"/>
    <col min="23" max="23" width="12.7109375" style="9" customWidth="1"/>
    <col min="24" max="25" width="8.28515625" style="9" customWidth="1"/>
    <col min="26" max="26" width="12.7109375" style="9" customWidth="1"/>
    <col min="27" max="16384" width="9.140625" style="9"/>
  </cols>
  <sheetData>
    <row r="1" spans="1:26" ht="18" x14ac:dyDescent="0.25">
      <c r="A1" s="228" t="s">
        <v>62</v>
      </c>
      <c r="B1" s="228"/>
      <c r="C1" s="228"/>
      <c r="D1" s="228"/>
      <c r="E1" s="228"/>
      <c r="F1" s="228"/>
      <c r="G1" s="228"/>
      <c r="H1" s="228"/>
      <c r="I1" s="228"/>
      <c r="J1" s="228"/>
      <c r="K1" s="228"/>
      <c r="L1" s="228"/>
      <c r="M1" s="228"/>
      <c r="N1" s="228"/>
      <c r="O1" s="228"/>
      <c r="P1" s="228"/>
      <c r="Q1" s="228"/>
      <c r="R1" s="228"/>
      <c r="S1" s="56" t="s">
        <v>10</v>
      </c>
      <c r="T1" s="6"/>
      <c r="U1" s="6"/>
      <c r="V1" s="6"/>
      <c r="W1" s="6"/>
      <c r="X1" s="6"/>
      <c r="Y1" s="6"/>
      <c r="Z1" s="6"/>
    </row>
    <row r="2" spans="1:26" ht="15" x14ac:dyDescent="0.2">
      <c r="A2" s="229" t="str">
        <f>'B. Summ of Req.'!A2:D2</f>
        <v>Office on Violence Against Women</v>
      </c>
      <c r="B2" s="229"/>
      <c r="C2" s="229"/>
      <c r="D2" s="229"/>
      <c r="E2" s="229"/>
      <c r="F2" s="229"/>
      <c r="G2" s="229"/>
      <c r="H2" s="229"/>
      <c r="I2" s="229"/>
      <c r="J2" s="229"/>
      <c r="K2" s="229"/>
      <c r="L2" s="229"/>
      <c r="M2" s="229"/>
      <c r="N2" s="229"/>
      <c r="O2" s="229"/>
      <c r="P2" s="229"/>
      <c r="Q2" s="229"/>
      <c r="R2" s="229"/>
      <c r="S2" s="56" t="s">
        <v>10</v>
      </c>
      <c r="T2" s="7"/>
      <c r="U2" s="7"/>
      <c r="V2" s="7"/>
      <c r="W2" s="7"/>
      <c r="X2" s="7"/>
      <c r="Y2" s="7"/>
      <c r="Z2" s="7"/>
    </row>
    <row r="3" spans="1:26" x14ac:dyDescent="0.2">
      <c r="A3" s="280" t="s">
        <v>1</v>
      </c>
      <c r="B3" s="280"/>
      <c r="C3" s="280"/>
      <c r="D3" s="280"/>
      <c r="E3" s="280"/>
      <c r="F3" s="280"/>
      <c r="G3" s="280"/>
      <c r="H3" s="280"/>
      <c r="I3" s="280"/>
      <c r="J3" s="280"/>
      <c r="K3" s="280"/>
      <c r="L3" s="280"/>
      <c r="M3" s="280"/>
      <c r="N3" s="280"/>
      <c r="O3" s="280"/>
      <c r="P3" s="280"/>
      <c r="Q3" s="280"/>
      <c r="R3" s="280"/>
      <c r="S3" s="56" t="s">
        <v>10</v>
      </c>
      <c r="T3" s="10"/>
      <c r="U3" s="10"/>
      <c r="V3" s="10"/>
      <c r="W3" s="10"/>
      <c r="X3" s="10"/>
      <c r="Y3" s="10"/>
      <c r="Z3" s="10"/>
    </row>
    <row r="4" spans="1:26" x14ac:dyDescent="0.2">
      <c r="A4" s="281" t="s">
        <v>2</v>
      </c>
      <c r="B4" s="281"/>
      <c r="C4" s="281"/>
      <c r="D4" s="281"/>
      <c r="E4" s="281"/>
      <c r="F4" s="281"/>
      <c r="G4" s="281"/>
      <c r="H4" s="281"/>
      <c r="I4" s="281"/>
      <c r="J4" s="281"/>
      <c r="K4" s="281"/>
      <c r="L4" s="281"/>
      <c r="M4" s="281"/>
      <c r="N4" s="281"/>
      <c r="O4" s="281"/>
      <c r="P4" s="281"/>
      <c r="Q4" s="281"/>
      <c r="R4" s="281"/>
      <c r="S4" s="56" t="s">
        <v>10</v>
      </c>
      <c r="T4" s="8"/>
      <c r="U4" s="8"/>
      <c r="V4" s="8"/>
      <c r="W4" s="8"/>
      <c r="X4" s="8"/>
      <c r="Y4" s="8"/>
      <c r="Z4" s="8"/>
    </row>
    <row r="5" spans="1:26" x14ac:dyDescent="0.2">
      <c r="A5" s="8"/>
      <c r="B5" s="8"/>
      <c r="C5" s="8"/>
      <c r="D5" s="8"/>
      <c r="E5" s="8"/>
      <c r="F5" s="8"/>
      <c r="G5" s="8"/>
      <c r="H5" s="8"/>
      <c r="I5" s="8"/>
      <c r="J5" s="8"/>
      <c r="K5" s="8"/>
      <c r="L5" s="8"/>
      <c r="M5" s="8"/>
      <c r="N5" s="8"/>
      <c r="O5" s="8"/>
      <c r="P5" s="8"/>
      <c r="Q5" s="8"/>
      <c r="R5" s="8"/>
      <c r="S5" s="56" t="s">
        <v>10</v>
      </c>
      <c r="T5" s="8"/>
      <c r="U5" s="8"/>
      <c r="V5" s="8"/>
      <c r="W5" s="8"/>
      <c r="X5" s="8"/>
      <c r="Y5" s="8"/>
      <c r="Z5" s="8"/>
    </row>
    <row r="6" spans="1:26" ht="15" thickBot="1" x14ac:dyDescent="0.25">
      <c r="A6" s="55"/>
      <c r="B6" s="55"/>
      <c r="C6" s="55"/>
      <c r="D6" s="55"/>
      <c r="E6" s="55"/>
      <c r="F6" s="55"/>
      <c r="G6" s="55"/>
      <c r="H6" s="55"/>
      <c r="I6" s="55"/>
      <c r="J6" s="55"/>
      <c r="K6" s="55"/>
      <c r="L6" s="55"/>
      <c r="M6" s="55"/>
      <c r="N6" s="55"/>
      <c r="O6" s="55"/>
      <c r="P6" s="55"/>
      <c r="Q6" s="55"/>
      <c r="R6" s="55"/>
      <c r="S6" s="56" t="s">
        <v>10</v>
      </c>
      <c r="T6" s="8"/>
      <c r="U6" s="8"/>
      <c r="V6" s="8"/>
      <c r="W6" s="8"/>
      <c r="X6" s="8"/>
      <c r="Y6" s="8"/>
      <c r="Z6" s="8"/>
    </row>
    <row r="7" spans="1:26" ht="33.75" customHeight="1" x14ac:dyDescent="0.2">
      <c r="A7" s="235" t="s">
        <v>112</v>
      </c>
      <c r="B7" s="237" t="s">
        <v>155</v>
      </c>
      <c r="C7" s="237"/>
      <c r="D7" s="237"/>
      <c r="E7" s="237" t="s">
        <v>108</v>
      </c>
      <c r="F7" s="282"/>
      <c r="G7" s="283"/>
      <c r="H7" s="237" t="s">
        <v>160</v>
      </c>
      <c r="I7" s="282"/>
      <c r="J7" s="283"/>
      <c r="K7" s="237" t="s">
        <v>60</v>
      </c>
      <c r="L7" s="237"/>
      <c r="M7" s="237"/>
      <c r="N7" s="87" t="s">
        <v>61</v>
      </c>
      <c r="O7" s="87" t="s">
        <v>120</v>
      </c>
      <c r="P7" s="237" t="s">
        <v>159</v>
      </c>
      <c r="Q7" s="237"/>
      <c r="R7" s="238"/>
      <c r="S7" s="56" t="s">
        <v>10</v>
      </c>
    </row>
    <row r="8" spans="1:26" ht="28.5" x14ac:dyDescent="0.2">
      <c r="A8" s="236"/>
      <c r="B8" s="11" t="s">
        <v>3</v>
      </c>
      <c r="C8" s="145" t="s">
        <v>107</v>
      </c>
      <c r="D8" s="11" t="s">
        <v>4</v>
      </c>
      <c r="E8" s="11" t="s">
        <v>3</v>
      </c>
      <c r="F8" s="145" t="s">
        <v>107</v>
      </c>
      <c r="G8" s="11" t="s">
        <v>4</v>
      </c>
      <c r="H8" s="11" t="s">
        <v>3</v>
      </c>
      <c r="I8" s="145" t="s">
        <v>107</v>
      </c>
      <c r="J8" s="11" t="s">
        <v>4</v>
      </c>
      <c r="K8" s="11" t="s">
        <v>3</v>
      </c>
      <c r="L8" s="145" t="s">
        <v>107</v>
      </c>
      <c r="M8" s="11" t="s">
        <v>4</v>
      </c>
      <c r="N8" s="17" t="s">
        <v>4</v>
      </c>
      <c r="O8" s="11" t="s">
        <v>4</v>
      </c>
      <c r="P8" s="11" t="s">
        <v>3</v>
      </c>
      <c r="Q8" s="145" t="s">
        <v>107</v>
      </c>
      <c r="R8" s="12" t="s">
        <v>4</v>
      </c>
      <c r="S8" s="56" t="s">
        <v>10</v>
      </c>
    </row>
    <row r="9" spans="1:26" x14ac:dyDescent="0.2">
      <c r="A9" s="147" t="s">
        <v>163</v>
      </c>
      <c r="B9" s="102">
        <v>70</v>
      </c>
      <c r="C9" s="102">
        <v>58</v>
      </c>
      <c r="D9" s="102">
        <v>18360</v>
      </c>
      <c r="E9" s="102">
        <v>0</v>
      </c>
      <c r="F9" s="102">
        <v>0</v>
      </c>
      <c r="G9" s="102">
        <v>0</v>
      </c>
      <c r="H9" s="102">
        <v>0</v>
      </c>
      <c r="I9" s="102">
        <v>0</v>
      </c>
      <c r="J9" s="102">
        <v>-900</v>
      </c>
      <c r="K9" s="102">
        <v>0</v>
      </c>
      <c r="L9" s="102">
        <v>0</v>
      </c>
      <c r="M9" s="102">
        <v>0</v>
      </c>
      <c r="N9" s="102">
        <v>5129</v>
      </c>
      <c r="O9" s="196">
        <v>1058</v>
      </c>
      <c r="P9" s="102">
        <f>B9+K9</f>
        <v>70</v>
      </c>
      <c r="Q9" s="102">
        <v>58</v>
      </c>
      <c r="R9" s="103">
        <f>D9+M9+N9+O9+G9+J9</f>
        <v>23647</v>
      </c>
      <c r="S9" s="56" t="s">
        <v>10</v>
      </c>
    </row>
    <row r="10" spans="1:26" ht="15" x14ac:dyDescent="0.25">
      <c r="A10" s="13" t="s">
        <v>109</v>
      </c>
      <c r="B10" s="105">
        <f t="shared" ref="B10:R10" si="0">SUM(B9:B9)</f>
        <v>70</v>
      </c>
      <c r="C10" s="105">
        <f t="shared" si="0"/>
        <v>58</v>
      </c>
      <c r="D10" s="105">
        <f t="shared" si="0"/>
        <v>18360</v>
      </c>
      <c r="E10" s="105">
        <f t="shared" si="0"/>
        <v>0</v>
      </c>
      <c r="F10" s="105">
        <f t="shared" si="0"/>
        <v>0</v>
      </c>
      <c r="G10" s="105">
        <f t="shared" si="0"/>
        <v>0</v>
      </c>
      <c r="H10" s="105">
        <f t="shared" si="0"/>
        <v>0</v>
      </c>
      <c r="I10" s="105">
        <f t="shared" si="0"/>
        <v>0</v>
      </c>
      <c r="J10" s="105">
        <f t="shared" si="0"/>
        <v>-900</v>
      </c>
      <c r="K10" s="105">
        <f t="shared" si="0"/>
        <v>0</v>
      </c>
      <c r="L10" s="105">
        <f t="shared" si="0"/>
        <v>0</v>
      </c>
      <c r="M10" s="105">
        <f t="shared" si="0"/>
        <v>0</v>
      </c>
      <c r="N10" s="105">
        <f t="shared" si="0"/>
        <v>5129</v>
      </c>
      <c r="O10" s="105">
        <f t="shared" si="0"/>
        <v>1058</v>
      </c>
      <c r="P10" s="105">
        <f t="shared" si="0"/>
        <v>70</v>
      </c>
      <c r="Q10" s="105">
        <f t="shared" si="0"/>
        <v>58</v>
      </c>
      <c r="R10" s="106">
        <f t="shared" si="0"/>
        <v>23647</v>
      </c>
      <c r="S10" s="56" t="s">
        <v>10</v>
      </c>
    </row>
    <row r="11" spans="1:26" x14ac:dyDescent="0.2">
      <c r="A11" s="76" t="s">
        <v>16</v>
      </c>
      <c r="B11" s="108"/>
      <c r="C11" s="108">
        <v>0</v>
      </c>
      <c r="D11" s="108"/>
      <c r="E11" s="108"/>
      <c r="F11" s="108">
        <v>0</v>
      </c>
      <c r="G11" s="108"/>
      <c r="H11" s="108"/>
      <c r="I11" s="108">
        <v>0</v>
      </c>
      <c r="J11" s="108"/>
      <c r="K11" s="108"/>
      <c r="L11" s="108">
        <v>0</v>
      </c>
      <c r="M11" s="108"/>
      <c r="N11" s="108"/>
      <c r="O11" s="108"/>
      <c r="P11" s="108"/>
      <c r="Q11" s="108">
        <f>C11+L11+F11</f>
        <v>0</v>
      </c>
      <c r="R11" s="109"/>
      <c r="S11" s="56" t="s">
        <v>10</v>
      </c>
    </row>
    <row r="12" spans="1:26" x14ac:dyDescent="0.2">
      <c r="A12" s="85" t="s">
        <v>110</v>
      </c>
      <c r="B12" s="19"/>
      <c r="C12" s="19">
        <f>C10+C11</f>
        <v>58</v>
      </c>
      <c r="D12" s="19"/>
      <c r="E12" s="19"/>
      <c r="F12" s="19">
        <f>F10+F11</f>
        <v>0</v>
      </c>
      <c r="G12" s="19"/>
      <c r="H12" s="19"/>
      <c r="I12" s="19">
        <f>I10+I11</f>
        <v>0</v>
      </c>
      <c r="J12" s="19"/>
      <c r="K12" s="19"/>
      <c r="L12" s="19">
        <f>L10+L11</f>
        <v>0</v>
      </c>
      <c r="M12" s="19"/>
      <c r="N12" s="19"/>
      <c r="O12" s="19"/>
      <c r="P12" s="19"/>
      <c r="Q12" s="108">
        <f>Q10+Q11</f>
        <v>58</v>
      </c>
      <c r="R12" s="104"/>
      <c r="S12" s="56" t="s">
        <v>10</v>
      </c>
    </row>
    <row r="13" spans="1:26" x14ac:dyDescent="0.2">
      <c r="A13" s="14"/>
      <c r="B13" s="19"/>
      <c r="C13" s="19"/>
      <c r="D13" s="19"/>
      <c r="E13" s="19"/>
      <c r="F13" s="19"/>
      <c r="G13" s="19"/>
      <c r="H13" s="19"/>
      <c r="I13" s="19"/>
      <c r="J13" s="19"/>
      <c r="K13" s="19"/>
      <c r="L13" s="19"/>
      <c r="M13" s="19"/>
      <c r="N13" s="19"/>
      <c r="O13" s="19"/>
      <c r="P13" s="19"/>
      <c r="Q13" s="19"/>
      <c r="R13" s="104"/>
      <c r="S13" s="56" t="s">
        <v>10</v>
      </c>
    </row>
    <row r="14" spans="1:26" x14ac:dyDescent="0.2">
      <c r="A14" s="14" t="s">
        <v>17</v>
      </c>
      <c r="B14" s="19"/>
      <c r="C14" s="19"/>
      <c r="D14" s="19"/>
      <c r="E14" s="19"/>
      <c r="F14" s="19"/>
      <c r="G14" s="19"/>
      <c r="H14" s="19"/>
      <c r="I14" s="19"/>
      <c r="J14" s="19"/>
      <c r="K14" s="19"/>
      <c r="L14" s="19"/>
      <c r="M14" s="19"/>
      <c r="N14" s="19"/>
      <c r="O14" s="19"/>
      <c r="P14" s="19"/>
      <c r="Q14" s="19"/>
      <c r="R14" s="104"/>
      <c r="S14" s="56" t="s">
        <v>10</v>
      </c>
    </row>
    <row r="15" spans="1:26" x14ac:dyDescent="0.2">
      <c r="A15" s="15" t="s">
        <v>18</v>
      </c>
      <c r="B15" s="19"/>
      <c r="C15" s="19">
        <v>0</v>
      </c>
      <c r="D15" s="19"/>
      <c r="E15" s="19"/>
      <c r="F15" s="19">
        <v>0</v>
      </c>
      <c r="G15" s="19"/>
      <c r="H15" s="19"/>
      <c r="I15" s="19">
        <v>0</v>
      </c>
      <c r="J15" s="19"/>
      <c r="K15" s="19"/>
      <c r="L15" s="19">
        <v>0</v>
      </c>
      <c r="M15" s="19"/>
      <c r="N15" s="19"/>
      <c r="O15" s="19"/>
      <c r="P15" s="19"/>
      <c r="Q15" s="19">
        <f>C15+L15+F15</f>
        <v>0</v>
      </c>
      <c r="R15" s="104"/>
      <c r="S15" s="56" t="s">
        <v>10</v>
      </c>
    </row>
    <row r="16" spans="1:26" x14ac:dyDescent="0.2">
      <c r="A16" s="16" t="s">
        <v>19</v>
      </c>
      <c r="B16" s="110"/>
      <c r="C16" s="110">
        <v>0</v>
      </c>
      <c r="D16" s="110"/>
      <c r="E16" s="110"/>
      <c r="F16" s="110">
        <v>0</v>
      </c>
      <c r="G16" s="110"/>
      <c r="H16" s="110"/>
      <c r="I16" s="110">
        <v>0</v>
      </c>
      <c r="J16" s="110"/>
      <c r="K16" s="110"/>
      <c r="L16" s="110">
        <v>0</v>
      </c>
      <c r="M16" s="110"/>
      <c r="N16" s="110"/>
      <c r="O16" s="110"/>
      <c r="P16" s="110"/>
      <c r="Q16" s="19">
        <f>C16+L16+F15</f>
        <v>0</v>
      </c>
      <c r="R16" s="111"/>
      <c r="S16" s="56" t="s">
        <v>10</v>
      </c>
    </row>
    <row r="17" spans="1:19" ht="15" thickBot="1" x14ac:dyDescent="0.25">
      <c r="A17" s="86" t="s">
        <v>111</v>
      </c>
      <c r="B17" s="112"/>
      <c r="C17" s="112">
        <f>C12+C15+C16</f>
        <v>58</v>
      </c>
      <c r="D17" s="112"/>
      <c r="E17" s="112"/>
      <c r="F17" s="112">
        <f>F12+F15+F16</f>
        <v>0</v>
      </c>
      <c r="G17" s="112"/>
      <c r="H17" s="112"/>
      <c r="I17" s="112">
        <f>I12+I15+I16</f>
        <v>0</v>
      </c>
      <c r="J17" s="112"/>
      <c r="K17" s="112"/>
      <c r="L17" s="112">
        <f>L12+L15+L16</f>
        <v>0</v>
      </c>
      <c r="M17" s="112"/>
      <c r="N17" s="112"/>
      <c r="O17" s="112"/>
      <c r="P17" s="112"/>
      <c r="Q17" s="112">
        <f>SUM(Q12,Q15:Q16)</f>
        <v>58</v>
      </c>
      <c r="R17" s="113"/>
      <c r="S17" s="56" t="s">
        <v>10</v>
      </c>
    </row>
    <row r="18" spans="1:19" x14ac:dyDescent="0.2">
      <c r="S18" s="56" t="s">
        <v>10</v>
      </c>
    </row>
    <row r="19" spans="1:19" ht="15" x14ac:dyDescent="0.25">
      <c r="A19" s="5" t="s">
        <v>60</v>
      </c>
      <c r="S19" s="56" t="s">
        <v>10</v>
      </c>
    </row>
    <row r="20" spans="1:19" x14ac:dyDescent="0.2">
      <c r="A20" s="285" t="s">
        <v>210</v>
      </c>
      <c r="B20" s="286"/>
      <c r="C20" s="286"/>
      <c r="D20" s="286"/>
      <c r="E20" s="286"/>
      <c r="F20" s="286"/>
      <c r="G20" s="286"/>
      <c r="H20" s="286"/>
      <c r="I20" s="286"/>
      <c r="J20" s="286"/>
      <c r="K20" s="286"/>
      <c r="L20" s="286"/>
      <c r="M20" s="286"/>
      <c r="N20" s="286"/>
      <c r="O20" s="286"/>
      <c r="P20" s="286"/>
      <c r="Q20" s="286"/>
      <c r="R20" s="286"/>
      <c r="S20" s="56" t="s">
        <v>10</v>
      </c>
    </row>
    <row r="21" spans="1:19" x14ac:dyDescent="0.2">
      <c r="A21" s="284"/>
      <c r="B21" s="284"/>
      <c r="C21" s="284"/>
      <c r="D21" s="284"/>
      <c r="E21" s="284"/>
      <c r="F21" s="284"/>
      <c r="G21" s="284"/>
      <c r="H21" s="284"/>
      <c r="I21" s="284"/>
      <c r="J21" s="284"/>
      <c r="K21" s="284"/>
      <c r="L21" s="284"/>
      <c r="M21" s="284"/>
      <c r="N21" s="284"/>
      <c r="O21" s="284"/>
      <c r="P21" s="284"/>
      <c r="Q21" s="284"/>
      <c r="R21" s="284"/>
      <c r="S21" s="56" t="s">
        <v>10</v>
      </c>
    </row>
    <row r="22" spans="1:19" ht="15" x14ac:dyDescent="0.25">
      <c r="A22" s="5" t="s">
        <v>134</v>
      </c>
      <c r="S22" s="56" t="s">
        <v>10</v>
      </c>
    </row>
    <row r="23" spans="1:19" ht="14.25" customHeight="1" x14ac:dyDescent="0.2">
      <c r="A23" s="287" t="s">
        <v>211</v>
      </c>
      <c r="B23" s="285"/>
      <c r="C23" s="285"/>
      <c r="D23" s="285"/>
      <c r="E23" s="285"/>
      <c r="F23" s="285"/>
      <c r="G23" s="285"/>
      <c r="H23" s="285"/>
      <c r="I23" s="285"/>
      <c r="J23" s="285"/>
      <c r="K23" s="285"/>
      <c r="L23" s="285"/>
      <c r="M23" s="285"/>
      <c r="N23" s="285"/>
      <c r="O23" s="285"/>
      <c r="P23" s="285"/>
      <c r="Q23" s="285"/>
      <c r="R23" s="285"/>
      <c r="S23" s="56" t="s">
        <v>10</v>
      </c>
    </row>
    <row r="24" spans="1:19" x14ac:dyDescent="0.2">
      <c r="A24" s="284"/>
      <c r="B24" s="284"/>
      <c r="C24" s="284"/>
      <c r="D24" s="284"/>
      <c r="E24" s="284"/>
      <c r="F24" s="284"/>
      <c r="G24" s="284"/>
      <c r="H24" s="284"/>
      <c r="I24" s="284"/>
      <c r="J24" s="284"/>
      <c r="K24" s="284"/>
      <c r="L24" s="284"/>
      <c r="M24" s="284"/>
      <c r="N24" s="284"/>
      <c r="O24" s="284"/>
      <c r="P24" s="284"/>
      <c r="Q24" s="284"/>
      <c r="R24" s="284"/>
      <c r="S24" s="56" t="s">
        <v>10</v>
      </c>
    </row>
    <row r="25" spans="1:19" ht="15" x14ac:dyDescent="0.25">
      <c r="A25" s="5" t="s">
        <v>135</v>
      </c>
      <c r="S25" s="56" t="s">
        <v>10</v>
      </c>
    </row>
    <row r="26" spans="1:19" ht="30.75" customHeight="1" x14ac:dyDescent="0.2">
      <c r="A26" s="285" t="s">
        <v>212</v>
      </c>
      <c r="B26" s="285"/>
      <c r="C26" s="285"/>
      <c r="D26" s="285"/>
      <c r="E26" s="285"/>
      <c r="F26" s="285"/>
      <c r="G26" s="285"/>
      <c r="H26" s="285"/>
      <c r="I26" s="285"/>
      <c r="J26" s="285"/>
      <c r="K26" s="285"/>
      <c r="L26" s="285"/>
      <c r="M26" s="285"/>
      <c r="N26" s="285"/>
      <c r="O26" s="285"/>
      <c r="P26" s="285"/>
      <c r="Q26" s="285"/>
      <c r="R26" s="285"/>
      <c r="S26" s="56" t="s">
        <v>10</v>
      </c>
    </row>
    <row r="27" spans="1:19" x14ac:dyDescent="0.2">
      <c r="A27" s="284"/>
      <c r="B27" s="284"/>
      <c r="C27" s="284"/>
      <c r="D27" s="284"/>
      <c r="E27" s="284"/>
      <c r="F27" s="284"/>
      <c r="G27" s="284"/>
      <c r="H27" s="284"/>
      <c r="I27" s="284"/>
      <c r="J27" s="284"/>
      <c r="K27" s="284"/>
      <c r="L27" s="284"/>
      <c r="M27" s="284"/>
      <c r="N27" s="284"/>
      <c r="O27" s="284"/>
      <c r="P27" s="284"/>
      <c r="Q27" s="284"/>
      <c r="R27" s="284"/>
      <c r="S27" s="56" t="s">
        <v>10</v>
      </c>
    </row>
    <row r="28" spans="1:19" x14ac:dyDescent="0.2">
      <c r="S28" s="56" t="s">
        <v>10</v>
      </c>
    </row>
    <row r="29" spans="1:19" x14ac:dyDescent="0.2">
      <c r="S29" s="4" t="s">
        <v>11</v>
      </c>
    </row>
  </sheetData>
  <mergeCells count="16">
    <mergeCell ref="A27:R27"/>
    <mergeCell ref="A20:R20"/>
    <mergeCell ref="A21:R21"/>
    <mergeCell ref="A23:R23"/>
    <mergeCell ref="A24:R24"/>
    <mergeCell ref="A26:R26"/>
    <mergeCell ref="A7:A8"/>
    <mergeCell ref="B7:D7"/>
    <mergeCell ref="K7:M7"/>
    <mergeCell ref="P7:R7"/>
    <mergeCell ref="A1:R1"/>
    <mergeCell ref="A2:R2"/>
    <mergeCell ref="A3:R3"/>
    <mergeCell ref="A4:R4"/>
    <mergeCell ref="E7:G7"/>
    <mergeCell ref="H7:J7"/>
  </mergeCells>
  <printOptions horizontalCentered="1"/>
  <pageMargins left="0.7" right="0.7" top="0.64" bottom="0.61" header="0.3" footer="0.3"/>
  <pageSetup scale="70" orientation="landscape" r:id="rId1"/>
  <headerFooter>
    <oddHeader>&amp;L&amp;"Arial,Bold"&amp;12F. Crosswalk of 2013 Availability</oddHeader>
    <oddFooter>&amp;C&amp;"Arial,Regular"Exhibit F - Crosswalk of 2013 Availability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view="pageBreakPreview" zoomScale="80" zoomScaleNormal="100" zoomScaleSheetLayoutView="80" workbookViewId="0">
      <selection activeCell="N33" sqref="N33"/>
    </sheetView>
  </sheetViews>
  <sheetFormatPr defaultRowHeight="14.25" x14ac:dyDescent="0.2"/>
  <cols>
    <col min="1" max="1" width="37.140625" style="122" customWidth="1"/>
    <col min="2" max="3" width="8.28515625" style="122" customWidth="1"/>
    <col min="4" max="4" width="12.7109375" style="122" customWidth="1"/>
    <col min="5" max="5" width="15" style="122" customWidth="1"/>
    <col min="6" max="6" width="8.28515625" style="122" customWidth="1"/>
    <col min="7" max="7" width="9.85546875" style="122" customWidth="1"/>
    <col min="8" max="10" width="12.7109375" style="122" customWidth="1"/>
    <col min="11" max="11" width="8.28515625" style="122" customWidth="1"/>
    <col min="12" max="12" width="9.85546875" style="122" customWidth="1"/>
    <col min="13" max="13" width="12.7109375" style="122" customWidth="1"/>
    <col min="14" max="14" width="14" style="4" bestFit="1" customWidth="1"/>
    <col min="15" max="15" width="4.5703125" style="122" customWidth="1"/>
    <col min="16" max="16" width="116.7109375" style="122" customWidth="1"/>
    <col min="17" max="18" width="8.28515625" style="122" customWidth="1"/>
    <col min="19" max="19" width="12.7109375" style="122" customWidth="1"/>
    <col min="20" max="21" width="8.28515625" style="122" customWidth="1"/>
    <col min="22" max="22" width="12.7109375" style="122" customWidth="1"/>
    <col min="23" max="16384" width="9.140625" style="122"/>
  </cols>
  <sheetData>
    <row r="1" spans="1:22" ht="18" x14ac:dyDescent="0.25">
      <c r="A1" s="228" t="s">
        <v>191</v>
      </c>
      <c r="B1" s="228"/>
      <c r="C1" s="228"/>
      <c r="D1" s="228"/>
      <c r="E1" s="228"/>
      <c r="F1" s="228"/>
      <c r="G1" s="228"/>
      <c r="H1" s="228"/>
      <c r="I1" s="228"/>
      <c r="J1" s="228"/>
      <c r="K1" s="228"/>
      <c r="L1" s="228"/>
      <c r="M1" s="56" t="s">
        <v>10</v>
      </c>
      <c r="O1" s="6"/>
      <c r="P1" s="88"/>
      <c r="Q1" s="6"/>
      <c r="R1" s="6"/>
      <c r="S1" s="6"/>
      <c r="T1" s="6"/>
      <c r="U1" s="6"/>
      <c r="V1" s="6"/>
    </row>
    <row r="2" spans="1:22" ht="15" x14ac:dyDescent="0.2">
      <c r="A2" s="229" t="str">
        <f>'F. 2013 Crosswalk'!A2:R2</f>
        <v>Office on Violence Against Women</v>
      </c>
      <c r="B2" s="229"/>
      <c r="C2" s="229"/>
      <c r="D2" s="229"/>
      <c r="E2" s="229"/>
      <c r="F2" s="229"/>
      <c r="G2" s="229"/>
      <c r="H2" s="229"/>
      <c r="I2" s="229"/>
      <c r="J2" s="229"/>
      <c r="K2" s="229"/>
      <c r="L2" s="229"/>
      <c r="M2" s="56" t="s">
        <v>10</v>
      </c>
      <c r="O2" s="7"/>
      <c r="P2" s="89"/>
      <c r="Q2" s="7"/>
      <c r="R2" s="7"/>
      <c r="S2" s="7"/>
      <c r="T2" s="7"/>
      <c r="U2" s="7"/>
      <c r="V2" s="7"/>
    </row>
    <row r="3" spans="1:22" x14ac:dyDescent="0.2">
      <c r="A3" s="230" t="s">
        <v>1</v>
      </c>
      <c r="B3" s="230"/>
      <c r="C3" s="230"/>
      <c r="D3" s="230"/>
      <c r="E3" s="230"/>
      <c r="F3" s="230"/>
      <c r="G3" s="230"/>
      <c r="H3" s="230"/>
      <c r="I3" s="230"/>
      <c r="J3" s="230"/>
      <c r="K3" s="230"/>
      <c r="L3" s="230"/>
      <c r="M3" s="56" t="s">
        <v>10</v>
      </c>
      <c r="O3" s="143"/>
      <c r="P3" s="89"/>
      <c r="Q3" s="143"/>
      <c r="R3" s="143"/>
      <c r="S3" s="143"/>
      <c r="T3" s="143"/>
      <c r="U3" s="143"/>
      <c r="V3" s="143"/>
    </row>
    <row r="4" spans="1:22" x14ac:dyDescent="0.2">
      <c r="A4" s="231" t="s">
        <v>2</v>
      </c>
      <c r="B4" s="231"/>
      <c r="C4" s="231"/>
      <c r="D4" s="231"/>
      <c r="E4" s="231"/>
      <c r="F4" s="231"/>
      <c r="G4" s="231"/>
      <c r="H4" s="231"/>
      <c r="I4" s="231"/>
      <c r="J4" s="231"/>
      <c r="K4" s="231"/>
      <c r="L4" s="231"/>
      <c r="M4" s="56" t="s">
        <v>10</v>
      </c>
      <c r="O4" s="142"/>
      <c r="P4" s="89"/>
      <c r="Q4" s="142"/>
      <c r="R4" s="142"/>
      <c r="S4" s="142"/>
      <c r="T4" s="142"/>
      <c r="U4" s="142"/>
      <c r="V4" s="142"/>
    </row>
    <row r="5" spans="1:22" ht="15.75" thickBot="1" x14ac:dyDescent="0.3">
      <c r="A5" s="142"/>
      <c r="B5" s="142"/>
      <c r="C5" s="142"/>
      <c r="D5" s="142"/>
      <c r="E5" s="142"/>
      <c r="F5" s="142"/>
      <c r="G5" s="142"/>
      <c r="H5" s="142"/>
      <c r="I5" s="142"/>
      <c r="J5" s="142"/>
      <c r="K5" s="142"/>
      <c r="L5" s="142"/>
      <c r="M5" s="56" t="s">
        <v>10</v>
      </c>
      <c r="O5" s="142"/>
      <c r="P5" s="90"/>
      <c r="Q5" s="142"/>
      <c r="R5" s="142"/>
      <c r="S5" s="142"/>
      <c r="T5" s="142"/>
      <c r="U5" s="142"/>
      <c r="V5" s="142"/>
    </row>
    <row r="6" spans="1:22" ht="15" thickBot="1" x14ac:dyDescent="0.25">
      <c r="A6" s="200"/>
      <c r="B6" s="200"/>
      <c r="C6" s="200"/>
      <c r="D6" s="200"/>
      <c r="E6" s="200"/>
      <c r="F6" s="200"/>
      <c r="G6" s="200"/>
      <c r="H6" s="200"/>
      <c r="I6" s="200"/>
      <c r="J6" s="200"/>
      <c r="K6" s="200"/>
      <c r="L6" s="200"/>
      <c r="M6" s="56" t="s">
        <v>10</v>
      </c>
      <c r="O6" s="142"/>
      <c r="P6" s="142"/>
      <c r="Q6" s="142"/>
      <c r="R6" s="142"/>
      <c r="S6" s="142"/>
      <c r="T6" s="142"/>
      <c r="U6" s="142"/>
      <c r="V6" s="142"/>
    </row>
    <row r="7" spans="1:22" ht="47.25" customHeight="1" x14ac:dyDescent="0.25">
      <c r="A7" s="235" t="s">
        <v>112</v>
      </c>
      <c r="B7" s="237" t="s">
        <v>192</v>
      </c>
      <c r="C7" s="237"/>
      <c r="D7" s="237"/>
      <c r="E7" s="237" t="s">
        <v>60</v>
      </c>
      <c r="F7" s="237"/>
      <c r="G7" s="237"/>
      <c r="H7" s="198" t="s">
        <v>61</v>
      </c>
      <c r="I7" s="198" t="s">
        <v>120</v>
      </c>
      <c r="J7" s="237" t="s">
        <v>187</v>
      </c>
      <c r="K7" s="237"/>
      <c r="L7" s="238"/>
      <c r="M7" s="56" t="s">
        <v>10</v>
      </c>
      <c r="N7" s="122"/>
      <c r="O7" s="5"/>
    </row>
    <row r="8" spans="1:22" ht="28.5" x14ac:dyDescent="0.25">
      <c r="A8" s="236"/>
      <c r="B8" s="145" t="s">
        <v>3</v>
      </c>
      <c r="C8" s="145" t="s">
        <v>107</v>
      </c>
      <c r="D8" s="145" t="s">
        <v>4</v>
      </c>
      <c r="E8" s="145" t="s">
        <v>3</v>
      </c>
      <c r="F8" s="145" t="s">
        <v>107</v>
      </c>
      <c r="G8" s="145" t="s">
        <v>4</v>
      </c>
      <c r="H8" s="145" t="s">
        <v>4</v>
      </c>
      <c r="I8" s="145" t="s">
        <v>4</v>
      </c>
      <c r="J8" s="145" t="s">
        <v>3</v>
      </c>
      <c r="K8" s="145" t="s">
        <v>107</v>
      </c>
      <c r="L8" s="146" t="s">
        <v>4</v>
      </c>
      <c r="M8" s="56" t="s">
        <v>10</v>
      </c>
      <c r="N8" s="122"/>
      <c r="O8" s="5"/>
    </row>
    <row r="9" spans="1:22" x14ac:dyDescent="0.2">
      <c r="A9" s="147" t="s">
        <v>163</v>
      </c>
      <c r="B9" s="148">
        <v>70</v>
      </c>
      <c r="C9" s="148">
        <v>63</v>
      </c>
      <c r="D9" s="148">
        <v>18772</v>
      </c>
      <c r="E9" s="148">
        <v>0</v>
      </c>
      <c r="F9" s="148">
        <v>0</v>
      </c>
      <c r="G9" s="148">
        <v>0</v>
      </c>
      <c r="H9" s="148">
        <v>5222.8059999999996</v>
      </c>
      <c r="I9" s="148">
        <v>107.5</v>
      </c>
      <c r="J9" s="148">
        <f t="shared" ref="J9:K12" si="0">B9+E9</f>
        <v>70</v>
      </c>
      <c r="K9" s="148">
        <f t="shared" si="0"/>
        <v>63</v>
      </c>
      <c r="L9" s="149">
        <f t="shared" ref="L9:L15" si="1">D9+G9+H9+I9</f>
        <v>24102.306</v>
      </c>
      <c r="M9" s="56" t="s">
        <v>10</v>
      </c>
      <c r="N9" s="122"/>
      <c r="O9" s="201"/>
    </row>
    <row r="10" spans="1:22" hidden="1" x14ac:dyDescent="0.2">
      <c r="A10" s="157" t="s">
        <v>13</v>
      </c>
      <c r="B10" s="131">
        <v>0</v>
      </c>
      <c r="C10" s="131">
        <v>0</v>
      </c>
      <c r="D10" s="131">
        <v>0</v>
      </c>
      <c r="E10" s="131">
        <v>0</v>
      </c>
      <c r="F10" s="131">
        <v>0</v>
      </c>
      <c r="G10" s="131">
        <v>0</v>
      </c>
      <c r="H10" s="131">
        <v>0</v>
      </c>
      <c r="I10" s="131">
        <v>0</v>
      </c>
      <c r="J10" s="131">
        <f t="shared" si="0"/>
        <v>0</v>
      </c>
      <c r="K10" s="131">
        <f t="shared" si="0"/>
        <v>0</v>
      </c>
      <c r="L10" s="127">
        <f t="shared" si="1"/>
        <v>0</v>
      </c>
      <c r="M10" s="56" t="s">
        <v>10</v>
      </c>
      <c r="N10" s="122"/>
      <c r="O10" s="201"/>
    </row>
    <row r="11" spans="1:22" hidden="1" x14ac:dyDescent="0.2">
      <c r="A11" s="157" t="s">
        <v>193</v>
      </c>
      <c r="B11" s="131">
        <v>0</v>
      </c>
      <c r="C11" s="131">
        <v>0</v>
      </c>
      <c r="D11" s="131">
        <v>0</v>
      </c>
      <c r="E11" s="131">
        <v>0</v>
      </c>
      <c r="F11" s="131">
        <v>0</v>
      </c>
      <c r="G11" s="131">
        <v>0</v>
      </c>
      <c r="H11" s="131">
        <v>0</v>
      </c>
      <c r="I11" s="131">
        <v>0</v>
      </c>
      <c r="J11" s="131">
        <f t="shared" si="0"/>
        <v>0</v>
      </c>
      <c r="K11" s="131">
        <f t="shared" si="0"/>
        <v>0</v>
      </c>
      <c r="L11" s="127">
        <f t="shared" si="1"/>
        <v>0</v>
      </c>
      <c r="M11" s="56" t="s">
        <v>10</v>
      </c>
      <c r="N11" s="122"/>
      <c r="O11" s="201"/>
    </row>
    <row r="12" spans="1:22" hidden="1" x14ac:dyDescent="0.2">
      <c r="A12" s="202" t="s">
        <v>14</v>
      </c>
      <c r="B12" s="203">
        <v>0</v>
      </c>
      <c r="C12" s="203">
        <v>0</v>
      </c>
      <c r="D12" s="203">
        <v>0</v>
      </c>
      <c r="E12" s="203">
        <v>0</v>
      </c>
      <c r="F12" s="203">
        <v>0</v>
      </c>
      <c r="G12" s="203">
        <v>0</v>
      </c>
      <c r="H12" s="203">
        <v>0</v>
      </c>
      <c r="I12" s="203">
        <v>0</v>
      </c>
      <c r="J12" s="203">
        <f t="shared" si="0"/>
        <v>0</v>
      </c>
      <c r="K12" s="203">
        <f t="shared" si="0"/>
        <v>0</v>
      </c>
      <c r="L12" s="204">
        <f t="shared" si="1"/>
        <v>0</v>
      </c>
      <c r="M12" s="56" t="s">
        <v>10</v>
      </c>
      <c r="N12" s="122"/>
    </row>
    <row r="13" spans="1:22" ht="15" x14ac:dyDescent="0.25">
      <c r="A13" s="13" t="s">
        <v>109</v>
      </c>
      <c r="B13" s="105">
        <f>SUM(B9:B12)</f>
        <v>70</v>
      </c>
      <c r="C13" s="105">
        <f t="shared" ref="C13:K13" si="2">SUM(C9:C12)</f>
        <v>63</v>
      </c>
      <c r="D13" s="105">
        <f t="shared" si="2"/>
        <v>18772</v>
      </c>
      <c r="E13" s="105">
        <f t="shared" si="2"/>
        <v>0</v>
      </c>
      <c r="F13" s="105">
        <f t="shared" si="2"/>
        <v>0</v>
      </c>
      <c r="G13" s="105">
        <f t="shared" si="2"/>
        <v>0</v>
      </c>
      <c r="H13" s="105">
        <f>SUM(H9:H12)</f>
        <v>5222.8059999999996</v>
      </c>
      <c r="I13" s="105">
        <f>SUM(I9:I12)</f>
        <v>107.5</v>
      </c>
      <c r="J13" s="105">
        <f t="shared" si="2"/>
        <v>70</v>
      </c>
      <c r="K13" s="105">
        <f t="shared" si="2"/>
        <v>63</v>
      </c>
      <c r="L13" s="106">
        <f t="shared" si="1"/>
        <v>24102.306</v>
      </c>
      <c r="M13" s="56" t="s">
        <v>10</v>
      </c>
      <c r="N13" s="122"/>
      <c r="O13" s="5"/>
    </row>
    <row r="14" spans="1:22" x14ac:dyDescent="0.2">
      <c r="A14" s="205" t="s">
        <v>108</v>
      </c>
      <c r="B14" s="148"/>
      <c r="C14" s="148"/>
      <c r="D14" s="148">
        <v>0</v>
      </c>
      <c r="E14" s="148"/>
      <c r="F14" s="148"/>
      <c r="G14" s="148"/>
      <c r="H14" s="148"/>
      <c r="I14" s="148"/>
      <c r="J14" s="148"/>
      <c r="K14" s="148"/>
      <c r="L14" s="149">
        <f t="shared" si="1"/>
        <v>0</v>
      </c>
      <c r="M14" s="56" t="s">
        <v>10</v>
      </c>
      <c r="N14" s="122"/>
    </row>
    <row r="15" spans="1:22" ht="15" x14ac:dyDescent="0.25">
      <c r="A15" s="206" t="s">
        <v>132</v>
      </c>
      <c r="B15" s="152"/>
      <c r="C15" s="152"/>
      <c r="D15" s="152">
        <f>SUM(D13:D14)</f>
        <v>18772</v>
      </c>
      <c r="E15" s="152">
        <f t="shared" ref="E15:K15" si="3">SUM(E13:E14)</f>
        <v>0</v>
      </c>
      <c r="F15" s="152">
        <f t="shared" si="3"/>
        <v>0</v>
      </c>
      <c r="G15" s="152">
        <f t="shared" si="3"/>
        <v>0</v>
      </c>
      <c r="H15" s="152">
        <f t="shared" si="3"/>
        <v>5222.8059999999996</v>
      </c>
      <c r="I15" s="152">
        <f t="shared" si="3"/>
        <v>107.5</v>
      </c>
      <c r="J15" s="152">
        <f t="shared" si="3"/>
        <v>70</v>
      </c>
      <c r="K15" s="152">
        <f t="shared" si="3"/>
        <v>63</v>
      </c>
      <c r="L15" s="153">
        <f t="shared" si="1"/>
        <v>24102.306</v>
      </c>
      <c r="M15" s="56" t="s">
        <v>10</v>
      </c>
      <c r="N15" s="122"/>
      <c r="O15" s="18"/>
    </row>
    <row r="16" spans="1:22" x14ac:dyDescent="0.2">
      <c r="A16" s="154" t="s">
        <v>16</v>
      </c>
      <c r="B16" s="155"/>
      <c r="C16" s="155">
        <v>0</v>
      </c>
      <c r="D16" s="155"/>
      <c r="E16" s="155"/>
      <c r="F16" s="155">
        <v>0</v>
      </c>
      <c r="G16" s="155"/>
      <c r="H16" s="155">
        <v>0</v>
      </c>
      <c r="I16" s="155"/>
      <c r="J16" s="155"/>
      <c r="K16" s="155">
        <f>C16+F16</f>
        <v>0</v>
      </c>
      <c r="L16" s="156"/>
      <c r="M16" s="56" t="s">
        <v>10</v>
      </c>
      <c r="N16" s="122"/>
    </row>
    <row r="17" spans="1:18" x14ac:dyDescent="0.2">
      <c r="A17" s="157" t="s">
        <v>110</v>
      </c>
      <c r="B17" s="131"/>
      <c r="C17" s="131">
        <f>C13+C16</f>
        <v>63</v>
      </c>
      <c r="D17" s="131"/>
      <c r="E17" s="131"/>
      <c r="F17" s="131">
        <f>F13+F16</f>
        <v>0</v>
      </c>
      <c r="G17" s="131"/>
      <c r="H17" s="131">
        <f>H13+H16</f>
        <v>5222.8059999999996</v>
      </c>
      <c r="I17" s="131"/>
      <c r="J17" s="131"/>
      <c r="K17" s="131">
        <f>K13+K16</f>
        <v>63</v>
      </c>
      <c r="L17" s="127"/>
      <c r="M17" s="56" t="s">
        <v>10</v>
      </c>
      <c r="N17" s="122"/>
    </row>
    <row r="18" spans="1:18" x14ac:dyDescent="0.2">
      <c r="A18" s="157"/>
      <c r="B18" s="131"/>
      <c r="C18" s="131"/>
      <c r="D18" s="131"/>
      <c r="E18" s="131"/>
      <c r="F18" s="131"/>
      <c r="G18" s="131"/>
      <c r="H18" s="131"/>
      <c r="I18" s="131"/>
      <c r="J18" s="131"/>
      <c r="K18" s="131"/>
      <c r="L18" s="127"/>
      <c r="M18" s="56" t="s">
        <v>10</v>
      </c>
      <c r="N18" s="122"/>
    </row>
    <row r="19" spans="1:18" x14ac:dyDescent="0.2">
      <c r="A19" s="157" t="s">
        <v>17</v>
      </c>
      <c r="B19" s="131"/>
      <c r="C19" s="131"/>
      <c r="D19" s="131"/>
      <c r="E19" s="131"/>
      <c r="F19" s="131"/>
      <c r="G19" s="131"/>
      <c r="H19" s="131"/>
      <c r="I19" s="131"/>
      <c r="J19" s="131"/>
      <c r="K19" s="131"/>
      <c r="L19" s="127"/>
      <c r="M19" s="56" t="s">
        <v>10</v>
      </c>
      <c r="N19" s="122"/>
    </row>
    <row r="20" spans="1:18" x14ac:dyDescent="0.2">
      <c r="A20" s="158" t="s">
        <v>18</v>
      </c>
      <c r="B20" s="131"/>
      <c r="C20" s="131">
        <v>0</v>
      </c>
      <c r="D20" s="131"/>
      <c r="E20" s="131"/>
      <c r="F20" s="131">
        <v>0</v>
      </c>
      <c r="G20" s="131"/>
      <c r="H20" s="131">
        <v>0</v>
      </c>
      <c r="I20" s="131"/>
      <c r="J20" s="131"/>
      <c r="K20" s="131">
        <f>C20+F20</f>
        <v>0</v>
      </c>
      <c r="L20" s="127"/>
      <c r="M20" s="56" t="s">
        <v>10</v>
      </c>
      <c r="N20" s="122"/>
    </row>
    <row r="21" spans="1:18" x14ac:dyDescent="0.2">
      <c r="A21" s="159" t="s">
        <v>19</v>
      </c>
      <c r="B21" s="160"/>
      <c r="C21" s="160">
        <v>0</v>
      </c>
      <c r="D21" s="160"/>
      <c r="E21" s="160"/>
      <c r="F21" s="160">
        <v>0</v>
      </c>
      <c r="G21" s="160"/>
      <c r="H21" s="160">
        <v>0</v>
      </c>
      <c r="I21" s="160"/>
      <c r="J21" s="160"/>
      <c r="K21" s="160">
        <f>C21+F21</f>
        <v>0</v>
      </c>
      <c r="L21" s="161"/>
      <c r="M21" s="56" t="s">
        <v>10</v>
      </c>
      <c r="N21" s="122"/>
    </row>
    <row r="22" spans="1:18" ht="15" thickBot="1" x14ac:dyDescent="0.25">
      <c r="A22" s="162" t="s">
        <v>111</v>
      </c>
      <c r="B22" s="163"/>
      <c r="C22" s="163">
        <f>C17+C20+C21</f>
        <v>63</v>
      </c>
      <c r="D22" s="163"/>
      <c r="E22" s="163"/>
      <c r="F22" s="163">
        <f>F17+F20+F21</f>
        <v>0</v>
      </c>
      <c r="G22" s="163"/>
      <c r="H22" s="163">
        <f>H17+H20+H21</f>
        <v>5222.8059999999996</v>
      </c>
      <c r="I22" s="163"/>
      <c r="J22" s="163"/>
      <c r="K22" s="163">
        <f>SUM(K17,K20:K21)</f>
        <v>63</v>
      </c>
      <c r="L22" s="164"/>
      <c r="M22" s="56" t="s">
        <v>10</v>
      </c>
      <c r="N22" s="122"/>
    </row>
    <row r="23" spans="1:18" x14ac:dyDescent="0.2">
      <c r="M23" s="56" t="s">
        <v>10</v>
      </c>
    </row>
    <row r="24" spans="1:18" x14ac:dyDescent="0.2">
      <c r="M24" s="56" t="s">
        <v>10</v>
      </c>
    </row>
    <row r="25" spans="1:18" ht="15" x14ac:dyDescent="0.25">
      <c r="A25" s="5" t="s">
        <v>60</v>
      </c>
      <c r="M25" s="56" t="s">
        <v>10</v>
      </c>
    </row>
    <row r="26" spans="1:18" x14ac:dyDescent="0.2">
      <c r="A26" s="207" t="s">
        <v>210</v>
      </c>
      <c r="B26" s="207"/>
      <c r="C26" s="207"/>
      <c r="D26" s="207"/>
      <c r="E26" s="207"/>
      <c r="F26" s="207"/>
      <c r="G26" s="207"/>
      <c r="H26" s="207"/>
      <c r="I26" s="207"/>
      <c r="J26" s="207"/>
      <c r="K26" s="207"/>
      <c r="L26" s="207"/>
      <c r="M26" s="56" t="s">
        <v>10</v>
      </c>
    </row>
    <row r="27" spans="1:18" x14ac:dyDescent="0.2">
      <c r="A27" s="207"/>
      <c r="B27" s="207"/>
      <c r="C27" s="207"/>
      <c r="D27" s="207"/>
      <c r="E27" s="207"/>
      <c r="F27" s="207"/>
      <c r="G27" s="207"/>
      <c r="H27" s="207"/>
      <c r="I27" s="207"/>
      <c r="J27" s="207"/>
      <c r="K27" s="207"/>
      <c r="L27" s="207"/>
      <c r="M27" s="56" t="s">
        <v>10</v>
      </c>
    </row>
    <row r="28" spans="1:18" ht="15" x14ac:dyDescent="0.25">
      <c r="A28" s="5" t="s">
        <v>134</v>
      </c>
      <c r="M28" s="56" t="s">
        <v>10</v>
      </c>
    </row>
    <row r="29" spans="1:18" ht="14.25" customHeight="1" x14ac:dyDescent="0.2">
      <c r="A29" s="288" t="s">
        <v>213</v>
      </c>
      <c r="B29" s="288"/>
      <c r="C29" s="288"/>
      <c r="D29" s="288"/>
      <c r="E29" s="288"/>
      <c r="F29" s="288"/>
      <c r="G29" s="288"/>
      <c r="H29" s="288"/>
      <c r="I29" s="288"/>
      <c r="J29" s="288"/>
      <c r="K29" s="288"/>
      <c r="L29" s="288"/>
      <c r="M29" s="207"/>
      <c r="N29" s="207"/>
      <c r="O29" s="207"/>
      <c r="P29" s="207"/>
      <c r="Q29" s="207"/>
      <c r="R29" s="207"/>
    </row>
    <row r="30" spans="1:18" x14ac:dyDescent="0.2">
      <c r="A30" s="208"/>
      <c r="B30" s="208"/>
      <c r="C30" s="208"/>
      <c r="D30" s="208"/>
      <c r="E30" s="208"/>
      <c r="F30" s="208"/>
      <c r="G30" s="208"/>
      <c r="H30" s="208"/>
      <c r="I30" s="208"/>
      <c r="J30" s="208"/>
      <c r="K30" s="208"/>
      <c r="L30" s="208"/>
      <c r="M30" s="56" t="s">
        <v>10</v>
      </c>
    </row>
    <row r="31" spans="1:18" ht="15" x14ac:dyDescent="0.25">
      <c r="A31" s="5" t="s">
        <v>135</v>
      </c>
      <c r="M31" s="56" t="s">
        <v>10</v>
      </c>
    </row>
    <row r="32" spans="1:18" ht="14.25" customHeight="1" x14ac:dyDescent="0.2">
      <c r="A32" s="288" t="s">
        <v>214</v>
      </c>
      <c r="B32" s="288"/>
      <c r="C32" s="288"/>
      <c r="D32" s="288"/>
      <c r="E32" s="288"/>
      <c r="F32" s="288"/>
      <c r="G32" s="288"/>
      <c r="H32" s="288"/>
      <c r="I32" s="288"/>
      <c r="J32" s="288"/>
      <c r="K32" s="288"/>
      <c r="L32" s="288"/>
      <c r="M32" s="56" t="s">
        <v>10</v>
      </c>
      <c r="N32" s="225"/>
      <c r="O32" s="225"/>
      <c r="P32" s="225"/>
      <c r="Q32" s="225"/>
      <c r="R32" s="225"/>
    </row>
    <row r="33" spans="13:14" x14ac:dyDescent="0.2">
      <c r="M33" s="4" t="s">
        <v>11</v>
      </c>
    </row>
    <row r="34" spans="13:14" x14ac:dyDescent="0.2">
      <c r="M34" s="4"/>
      <c r="N34" s="56"/>
    </row>
  </sheetData>
  <mergeCells count="10">
    <mergeCell ref="A29:L29"/>
    <mergeCell ref="A32:L32"/>
    <mergeCell ref="A7:A8"/>
    <mergeCell ref="B7:D7"/>
    <mergeCell ref="E7:G7"/>
    <mergeCell ref="J7:L7"/>
    <mergeCell ref="A1:L1"/>
    <mergeCell ref="A2:L2"/>
    <mergeCell ref="A3:L3"/>
    <mergeCell ref="A4:L4"/>
  </mergeCells>
  <printOptions horizontalCentered="1"/>
  <pageMargins left="0.7" right="0.7" top="0.66" bottom="0.66" header="0.3" footer="0.3"/>
  <pageSetup scale="75" orientation="landscape" r:id="rId1"/>
  <headerFooter>
    <oddHeader>&amp;L&amp;"Arial,Bold"&amp;12G. Crosswalk of 2014 Availability</oddHeader>
    <oddFooter>&amp;C&amp;"Arial,Regular"Exhibit G - Crosswalk of 2014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Normal="100" zoomScaleSheetLayoutView="80" workbookViewId="0">
      <selection activeCell="I13" sqref="I13"/>
    </sheetView>
  </sheetViews>
  <sheetFormatPr defaultRowHeight="14.25" x14ac:dyDescent="0.2"/>
  <cols>
    <col min="1" max="1" width="45.85546875" style="122" customWidth="1"/>
    <col min="2" max="9" width="13.7109375" style="122" customWidth="1"/>
    <col min="10" max="10" width="15" style="122" customWidth="1"/>
    <col min="11" max="11" width="14" style="4" bestFit="1" customWidth="1"/>
    <col min="12" max="12" width="4.5703125" style="122" customWidth="1"/>
    <col min="13" max="14" width="8.28515625" style="122" customWidth="1"/>
    <col min="15" max="15" width="12.7109375" style="122" customWidth="1"/>
    <col min="16" max="17" width="8.28515625" style="122" customWidth="1"/>
    <col min="18" max="18" width="12.7109375" style="122" customWidth="1"/>
    <col min="19" max="16384" width="9.140625" style="122"/>
  </cols>
  <sheetData>
    <row r="1" spans="1:18" ht="18" x14ac:dyDescent="0.25">
      <c r="A1" s="228" t="s">
        <v>65</v>
      </c>
      <c r="B1" s="228"/>
      <c r="C1" s="228"/>
      <c r="D1" s="228"/>
      <c r="E1" s="228"/>
      <c r="F1" s="228"/>
      <c r="G1" s="228"/>
      <c r="H1" s="228"/>
      <c r="I1" s="228"/>
      <c r="J1" s="228"/>
      <c r="K1" s="56" t="s">
        <v>10</v>
      </c>
      <c r="L1" s="6"/>
      <c r="M1" s="6"/>
      <c r="N1" s="6"/>
      <c r="O1" s="6"/>
      <c r="P1" s="6"/>
      <c r="Q1" s="6"/>
      <c r="R1" s="6"/>
    </row>
    <row r="2" spans="1:18" ht="15" x14ac:dyDescent="0.2">
      <c r="A2" s="229" t="str">
        <f>'[3]B. Summ of Req.'!A2:D2</f>
        <v>Office on Violence Against Women</v>
      </c>
      <c r="B2" s="229"/>
      <c r="C2" s="229"/>
      <c r="D2" s="229"/>
      <c r="E2" s="229"/>
      <c r="F2" s="229"/>
      <c r="G2" s="229"/>
      <c r="H2" s="229"/>
      <c r="I2" s="229"/>
      <c r="J2" s="229"/>
      <c r="K2" s="56" t="s">
        <v>10</v>
      </c>
      <c r="L2" s="7"/>
      <c r="M2" s="7"/>
      <c r="N2" s="7"/>
      <c r="O2" s="7"/>
      <c r="P2" s="7"/>
      <c r="Q2" s="7"/>
      <c r="R2" s="7"/>
    </row>
    <row r="3" spans="1:18" x14ac:dyDescent="0.2">
      <c r="A3" s="230" t="s">
        <v>1</v>
      </c>
      <c r="B3" s="230"/>
      <c r="C3" s="230"/>
      <c r="D3" s="230"/>
      <c r="E3" s="230"/>
      <c r="F3" s="230"/>
      <c r="G3" s="230"/>
      <c r="H3" s="230"/>
      <c r="I3" s="230"/>
      <c r="J3" s="230"/>
      <c r="K3" s="56" t="s">
        <v>10</v>
      </c>
      <c r="L3" s="143"/>
      <c r="M3" s="143"/>
      <c r="N3" s="143"/>
      <c r="O3" s="143"/>
      <c r="P3" s="143"/>
      <c r="Q3" s="143"/>
      <c r="R3" s="143"/>
    </row>
    <row r="4" spans="1:18" x14ac:dyDescent="0.2">
      <c r="A4" s="231" t="s">
        <v>2</v>
      </c>
      <c r="B4" s="231"/>
      <c r="C4" s="231"/>
      <c r="D4" s="231"/>
      <c r="E4" s="231"/>
      <c r="F4" s="231"/>
      <c r="G4" s="231"/>
      <c r="H4" s="231"/>
      <c r="I4" s="231"/>
      <c r="J4" s="231"/>
      <c r="K4" s="56" t="s">
        <v>10</v>
      </c>
      <c r="L4" s="142"/>
      <c r="M4" s="142"/>
      <c r="N4" s="142"/>
      <c r="O4" s="142"/>
      <c r="P4" s="142"/>
      <c r="Q4" s="142"/>
      <c r="R4" s="142"/>
    </row>
    <row r="5" spans="1:18" x14ac:dyDescent="0.2">
      <c r="A5" s="231"/>
      <c r="B5" s="231"/>
      <c r="C5" s="231"/>
      <c r="D5" s="231"/>
      <c r="E5" s="231"/>
      <c r="F5" s="231"/>
      <c r="G5" s="231"/>
      <c r="H5" s="231"/>
      <c r="I5" s="231"/>
      <c r="J5" s="231"/>
      <c r="K5" s="56" t="s">
        <v>10</v>
      </c>
      <c r="L5" s="142"/>
      <c r="M5" s="142"/>
      <c r="N5" s="142"/>
      <c r="O5" s="142"/>
      <c r="P5" s="142"/>
      <c r="Q5" s="142"/>
      <c r="R5" s="142"/>
    </row>
    <row r="6" spans="1:18" ht="15" thickBot="1" x14ac:dyDescent="0.25">
      <c r="A6" s="231"/>
      <c r="B6" s="231"/>
      <c r="C6" s="231"/>
      <c r="D6" s="231"/>
      <c r="E6" s="231"/>
      <c r="F6" s="231"/>
      <c r="G6" s="231"/>
      <c r="H6" s="231"/>
      <c r="I6" s="231"/>
      <c r="J6" s="231"/>
      <c r="K6" s="56" t="s">
        <v>10</v>
      </c>
      <c r="L6" s="142"/>
      <c r="M6" s="142"/>
      <c r="N6" s="142"/>
      <c r="O6" s="142"/>
      <c r="P6" s="142"/>
      <c r="Q6" s="142"/>
      <c r="R6" s="142"/>
    </row>
    <row r="7" spans="1:18" ht="46.5" customHeight="1" x14ac:dyDescent="0.2">
      <c r="A7" s="244" t="s">
        <v>67</v>
      </c>
      <c r="B7" s="289" t="s">
        <v>156</v>
      </c>
      <c r="C7" s="239"/>
      <c r="D7" s="289" t="s">
        <v>186</v>
      </c>
      <c r="E7" s="239"/>
      <c r="F7" s="290" t="s">
        <v>154</v>
      </c>
      <c r="G7" s="282"/>
      <c r="H7" s="282"/>
      <c r="I7" s="282"/>
      <c r="J7" s="291"/>
      <c r="K7" s="56" t="s">
        <v>10</v>
      </c>
    </row>
    <row r="8" spans="1:18" ht="28.5" x14ac:dyDescent="0.2">
      <c r="A8" s="246"/>
      <c r="B8" s="145" t="s">
        <v>3</v>
      </c>
      <c r="C8" s="145" t="s">
        <v>64</v>
      </c>
      <c r="D8" s="145" t="s">
        <v>3</v>
      </c>
      <c r="E8" s="145" t="s">
        <v>64</v>
      </c>
      <c r="F8" s="145" t="s">
        <v>66</v>
      </c>
      <c r="G8" s="145" t="s">
        <v>24</v>
      </c>
      <c r="H8" s="145" t="s">
        <v>25</v>
      </c>
      <c r="I8" s="145" t="s">
        <v>68</v>
      </c>
      <c r="J8" s="146" t="s">
        <v>69</v>
      </c>
      <c r="K8" s="56" t="s">
        <v>10</v>
      </c>
    </row>
    <row r="9" spans="1:18" x14ac:dyDescent="0.2">
      <c r="A9" s="182" t="s">
        <v>169</v>
      </c>
      <c r="B9" s="148">
        <v>51</v>
      </c>
      <c r="C9" s="148">
        <v>0</v>
      </c>
      <c r="D9" s="148">
        <v>51</v>
      </c>
      <c r="E9" s="148">
        <v>0</v>
      </c>
      <c r="F9" s="148">
        <v>0</v>
      </c>
      <c r="G9" s="148">
        <v>0</v>
      </c>
      <c r="H9" s="148">
        <v>0</v>
      </c>
      <c r="I9" s="148">
        <f>D9+F9+G9+H9</f>
        <v>51</v>
      </c>
      <c r="J9" s="149">
        <v>0</v>
      </c>
      <c r="K9" s="56" t="s">
        <v>10</v>
      </c>
    </row>
    <row r="10" spans="1:18" x14ac:dyDescent="0.2">
      <c r="A10" s="183" t="s">
        <v>170</v>
      </c>
      <c r="B10" s="160">
        <v>1</v>
      </c>
      <c r="C10" s="160">
        <v>0</v>
      </c>
      <c r="D10" s="160">
        <v>1</v>
      </c>
      <c r="E10" s="160">
        <v>0</v>
      </c>
      <c r="F10" s="160">
        <v>0</v>
      </c>
      <c r="G10" s="160">
        <v>0</v>
      </c>
      <c r="H10" s="160">
        <v>0</v>
      </c>
      <c r="I10" s="160">
        <f t="shared" ref="I10:I25" si="0">D10+F10+G10+H10</f>
        <v>1</v>
      </c>
      <c r="J10" s="161">
        <v>0</v>
      </c>
      <c r="K10" s="56" t="s">
        <v>10</v>
      </c>
    </row>
    <row r="11" spans="1:18" x14ac:dyDescent="0.2">
      <c r="A11" s="184" t="s">
        <v>171</v>
      </c>
      <c r="B11" s="155">
        <v>1</v>
      </c>
      <c r="C11" s="155">
        <v>0</v>
      </c>
      <c r="D11" s="155">
        <v>1</v>
      </c>
      <c r="E11" s="155">
        <v>0</v>
      </c>
      <c r="F11" s="155">
        <v>0</v>
      </c>
      <c r="G11" s="155">
        <v>0</v>
      </c>
      <c r="H11" s="155">
        <v>0</v>
      </c>
      <c r="I11" s="155">
        <f t="shared" si="0"/>
        <v>1</v>
      </c>
      <c r="J11" s="156">
        <v>0</v>
      </c>
      <c r="K11" s="56" t="s">
        <v>10</v>
      </c>
    </row>
    <row r="12" spans="1:18" x14ac:dyDescent="0.2">
      <c r="A12" s="185" t="s">
        <v>172</v>
      </c>
      <c r="B12" s="131">
        <v>2</v>
      </c>
      <c r="C12" s="131">
        <v>0</v>
      </c>
      <c r="D12" s="131">
        <v>2</v>
      </c>
      <c r="E12" s="131">
        <v>0</v>
      </c>
      <c r="F12" s="131">
        <v>0</v>
      </c>
      <c r="G12" s="131">
        <v>0</v>
      </c>
      <c r="H12" s="131">
        <v>0</v>
      </c>
      <c r="I12" s="131">
        <f t="shared" si="0"/>
        <v>2</v>
      </c>
      <c r="J12" s="127">
        <v>0</v>
      </c>
      <c r="K12" s="56" t="s">
        <v>10</v>
      </c>
    </row>
    <row r="13" spans="1:18" x14ac:dyDescent="0.2">
      <c r="A13" s="185" t="s">
        <v>173</v>
      </c>
      <c r="B13" s="131">
        <v>1</v>
      </c>
      <c r="C13" s="131">
        <v>0</v>
      </c>
      <c r="D13" s="131">
        <v>1</v>
      </c>
      <c r="E13" s="131">
        <v>0</v>
      </c>
      <c r="F13" s="131">
        <v>0</v>
      </c>
      <c r="G13" s="131">
        <v>0</v>
      </c>
      <c r="H13" s="131">
        <v>0</v>
      </c>
      <c r="I13" s="131">
        <f t="shared" si="0"/>
        <v>1</v>
      </c>
      <c r="J13" s="127">
        <v>0</v>
      </c>
      <c r="K13" s="56" t="s">
        <v>10</v>
      </c>
    </row>
    <row r="14" spans="1:18" x14ac:dyDescent="0.2">
      <c r="A14" s="185" t="s">
        <v>174</v>
      </c>
      <c r="B14" s="131">
        <v>0</v>
      </c>
      <c r="C14" s="131">
        <v>0</v>
      </c>
      <c r="D14" s="131">
        <v>0</v>
      </c>
      <c r="E14" s="131">
        <v>0</v>
      </c>
      <c r="F14" s="131">
        <v>0</v>
      </c>
      <c r="G14" s="131">
        <v>0</v>
      </c>
      <c r="H14" s="131">
        <v>0</v>
      </c>
      <c r="I14" s="131">
        <f t="shared" si="0"/>
        <v>0</v>
      </c>
      <c r="J14" s="127">
        <v>0</v>
      </c>
      <c r="K14" s="56" t="s">
        <v>10</v>
      </c>
    </row>
    <row r="15" spans="1:18" x14ac:dyDescent="0.2">
      <c r="A15" s="185" t="s">
        <v>175</v>
      </c>
      <c r="B15" s="131">
        <v>2</v>
      </c>
      <c r="C15" s="131">
        <v>0</v>
      </c>
      <c r="D15" s="131">
        <v>2</v>
      </c>
      <c r="E15" s="131">
        <v>0</v>
      </c>
      <c r="F15" s="131">
        <v>0</v>
      </c>
      <c r="G15" s="131">
        <v>0</v>
      </c>
      <c r="H15" s="131">
        <v>0</v>
      </c>
      <c r="I15" s="131">
        <f t="shared" si="0"/>
        <v>2</v>
      </c>
      <c r="J15" s="127">
        <v>0</v>
      </c>
      <c r="K15" s="56" t="s">
        <v>10</v>
      </c>
    </row>
    <row r="16" spans="1:18" x14ac:dyDescent="0.2">
      <c r="A16" s="185" t="s">
        <v>176</v>
      </c>
      <c r="B16" s="131">
        <v>3</v>
      </c>
      <c r="C16" s="131">
        <v>0</v>
      </c>
      <c r="D16" s="131">
        <v>3</v>
      </c>
      <c r="E16" s="131">
        <v>0</v>
      </c>
      <c r="F16" s="131">
        <v>0</v>
      </c>
      <c r="G16" s="131">
        <v>0</v>
      </c>
      <c r="H16" s="131">
        <v>0</v>
      </c>
      <c r="I16" s="131">
        <f t="shared" si="0"/>
        <v>3</v>
      </c>
      <c r="J16" s="127">
        <v>0</v>
      </c>
      <c r="K16" s="56" t="s">
        <v>10</v>
      </c>
    </row>
    <row r="17" spans="1:11" x14ac:dyDescent="0.2">
      <c r="A17" s="185" t="s">
        <v>177</v>
      </c>
      <c r="B17" s="131">
        <v>4</v>
      </c>
      <c r="C17" s="131">
        <v>0</v>
      </c>
      <c r="D17" s="131">
        <v>4</v>
      </c>
      <c r="E17" s="131">
        <v>0</v>
      </c>
      <c r="F17" s="131">
        <v>0</v>
      </c>
      <c r="G17" s="131">
        <v>0</v>
      </c>
      <c r="H17" s="131">
        <v>0</v>
      </c>
      <c r="I17" s="131">
        <f t="shared" si="0"/>
        <v>4</v>
      </c>
      <c r="J17" s="127">
        <v>0</v>
      </c>
      <c r="K17" s="56" t="s">
        <v>10</v>
      </c>
    </row>
    <row r="18" spans="1:11" x14ac:dyDescent="0.2">
      <c r="A18" s="185" t="s">
        <v>178</v>
      </c>
      <c r="B18" s="131">
        <v>1</v>
      </c>
      <c r="C18" s="131">
        <v>0</v>
      </c>
      <c r="D18" s="131">
        <v>1</v>
      </c>
      <c r="E18" s="131">
        <v>0</v>
      </c>
      <c r="F18" s="131">
        <v>0</v>
      </c>
      <c r="G18" s="131">
        <v>0</v>
      </c>
      <c r="H18" s="131">
        <v>0</v>
      </c>
      <c r="I18" s="131">
        <f t="shared" si="0"/>
        <v>1</v>
      </c>
      <c r="J18" s="127">
        <v>0</v>
      </c>
      <c r="K18" s="56" t="s">
        <v>10</v>
      </c>
    </row>
    <row r="19" spans="1:11" x14ac:dyDescent="0.2">
      <c r="A19" s="185" t="s">
        <v>179</v>
      </c>
      <c r="B19" s="131">
        <v>4</v>
      </c>
      <c r="C19" s="131">
        <v>0</v>
      </c>
      <c r="D19" s="131">
        <v>4</v>
      </c>
      <c r="E19" s="131">
        <v>0</v>
      </c>
      <c r="F19" s="131">
        <v>0</v>
      </c>
      <c r="G19" s="131">
        <v>0</v>
      </c>
      <c r="H19" s="131">
        <v>0</v>
      </c>
      <c r="I19" s="131">
        <f t="shared" si="0"/>
        <v>4</v>
      </c>
      <c r="J19" s="127">
        <v>0</v>
      </c>
      <c r="K19" s="56" t="s">
        <v>10</v>
      </c>
    </row>
    <row r="20" spans="1:11" x14ac:dyDescent="0.2">
      <c r="A20" s="185" t="s">
        <v>180</v>
      </c>
      <c r="B20" s="131">
        <v>0</v>
      </c>
      <c r="C20" s="131">
        <v>0</v>
      </c>
      <c r="D20" s="131">
        <v>0</v>
      </c>
      <c r="E20" s="131">
        <v>0</v>
      </c>
      <c r="F20" s="131">
        <v>0</v>
      </c>
      <c r="G20" s="131">
        <v>0</v>
      </c>
      <c r="H20" s="131">
        <v>0</v>
      </c>
      <c r="I20" s="131">
        <f t="shared" si="0"/>
        <v>0</v>
      </c>
      <c r="J20" s="127">
        <v>0</v>
      </c>
      <c r="K20" s="56" t="s">
        <v>10</v>
      </c>
    </row>
    <row r="21" spans="1:11" x14ac:dyDescent="0.2">
      <c r="A21" s="185" t="s">
        <v>181</v>
      </c>
      <c r="B21" s="131">
        <v>0</v>
      </c>
      <c r="C21" s="131">
        <v>0</v>
      </c>
      <c r="D21" s="131">
        <v>0</v>
      </c>
      <c r="E21" s="131">
        <v>0</v>
      </c>
      <c r="F21" s="131">
        <v>0</v>
      </c>
      <c r="G21" s="131">
        <v>0</v>
      </c>
      <c r="H21" s="131">
        <v>0</v>
      </c>
      <c r="I21" s="131">
        <f t="shared" si="0"/>
        <v>0</v>
      </c>
      <c r="J21" s="127">
        <v>0</v>
      </c>
      <c r="K21" s="56" t="s">
        <v>10</v>
      </c>
    </row>
    <row r="22" spans="1:11" ht="15" x14ac:dyDescent="0.25">
      <c r="A22" s="57" t="s">
        <v>15</v>
      </c>
      <c r="B22" s="105">
        <f t="shared" ref="B22:J22" si="1">SUM(B9:B21)</f>
        <v>70</v>
      </c>
      <c r="C22" s="105">
        <f t="shared" si="1"/>
        <v>0</v>
      </c>
      <c r="D22" s="105">
        <f t="shared" si="1"/>
        <v>70</v>
      </c>
      <c r="E22" s="105">
        <f t="shared" si="1"/>
        <v>0</v>
      </c>
      <c r="F22" s="105">
        <f t="shared" si="1"/>
        <v>0</v>
      </c>
      <c r="G22" s="105">
        <f t="shared" si="1"/>
        <v>0</v>
      </c>
      <c r="H22" s="105">
        <f t="shared" si="1"/>
        <v>0</v>
      </c>
      <c r="I22" s="105">
        <f t="shared" si="1"/>
        <v>70</v>
      </c>
      <c r="J22" s="106">
        <f t="shared" si="1"/>
        <v>0</v>
      </c>
      <c r="K22" s="56" t="s">
        <v>10</v>
      </c>
    </row>
    <row r="23" spans="1:11" x14ac:dyDescent="0.2">
      <c r="A23" s="186" t="s">
        <v>70</v>
      </c>
      <c r="B23" s="155">
        <v>70</v>
      </c>
      <c r="C23" s="155">
        <v>0</v>
      </c>
      <c r="D23" s="155">
        <v>70</v>
      </c>
      <c r="E23" s="155">
        <v>0</v>
      </c>
      <c r="F23" s="155">
        <v>0</v>
      </c>
      <c r="G23" s="155">
        <v>0</v>
      </c>
      <c r="H23" s="155">
        <f>SUM(H11:H22)</f>
        <v>0</v>
      </c>
      <c r="I23" s="155">
        <f>D23+F23+G23+H23</f>
        <v>70</v>
      </c>
      <c r="J23" s="156">
        <v>0</v>
      </c>
      <c r="K23" s="56" t="s">
        <v>10</v>
      </c>
    </row>
    <row r="24" spans="1:11" x14ac:dyDescent="0.2">
      <c r="A24" s="187" t="s">
        <v>71</v>
      </c>
      <c r="B24" s="131">
        <v>0</v>
      </c>
      <c r="C24" s="131">
        <v>0</v>
      </c>
      <c r="D24" s="131">
        <v>0</v>
      </c>
      <c r="E24" s="131">
        <v>0</v>
      </c>
      <c r="F24" s="131">
        <v>0</v>
      </c>
      <c r="G24" s="131">
        <v>0</v>
      </c>
      <c r="H24" s="131">
        <f>SUM(H12:H23)</f>
        <v>0</v>
      </c>
      <c r="I24" s="131">
        <f t="shared" si="0"/>
        <v>0</v>
      </c>
      <c r="J24" s="127">
        <v>0</v>
      </c>
      <c r="K24" s="56" t="s">
        <v>10</v>
      </c>
    </row>
    <row r="25" spans="1:11" x14ac:dyDescent="0.2">
      <c r="A25" s="187" t="s">
        <v>72</v>
      </c>
      <c r="B25" s="131">
        <v>0</v>
      </c>
      <c r="C25" s="131">
        <v>0</v>
      </c>
      <c r="D25" s="131">
        <v>0</v>
      </c>
      <c r="E25" s="131">
        <v>0</v>
      </c>
      <c r="F25" s="131">
        <v>0</v>
      </c>
      <c r="G25" s="131">
        <v>0</v>
      </c>
      <c r="H25" s="131">
        <f>SUM(H13:H24)</f>
        <v>0</v>
      </c>
      <c r="I25" s="131">
        <f t="shared" si="0"/>
        <v>0</v>
      </c>
      <c r="J25" s="127">
        <v>0</v>
      </c>
      <c r="K25" s="56" t="s">
        <v>10</v>
      </c>
    </row>
    <row r="26" spans="1:11" ht="15" x14ac:dyDescent="0.25">
      <c r="A26" s="57" t="s">
        <v>15</v>
      </c>
      <c r="B26" s="105">
        <f>SUM(B23:B25)</f>
        <v>70</v>
      </c>
      <c r="C26" s="105">
        <f t="shared" ref="C26:J26" si="2">SUM(C23:C25)</f>
        <v>0</v>
      </c>
      <c r="D26" s="105">
        <f t="shared" si="2"/>
        <v>70</v>
      </c>
      <c r="E26" s="105">
        <f t="shared" si="2"/>
        <v>0</v>
      </c>
      <c r="F26" s="105">
        <f t="shared" si="2"/>
        <v>0</v>
      </c>
      <c r="G26" s="105">
        <f t="shared" si="2"/>
        <v>0</v>
      </c>
      <c r="H26" s="105">
        <f t="shared" si="2"/>
        <v>0</v>
      </c>
      <c r="I26" s="105">
        <f>SUM(I23:I25)</f>
        <v>70</v>
      </c>
      <c r="J26" s="106">
        <f t="shared" si="2"/>
        <v>0</v>
      </c>
      <c r="K26" s="56" t="s">
        <v>10</v>
      </c>
    </row>
    <row r="27" spans="1:11" x14ac:dyDescent="0.2">
      <c r="K27" s="56" t="s">
        <v>11</v>
      </c>
    </row>
  </sheetData>
  <mergeCells count="10">
    <mergeCell ref="A7:A8"/>
    <mergeCell ref="B7:C7"/>
    <mergeCell ref="D7:E7"/>
    <mergeCell ref="F7:J7"/>
    <mergeCell ref="A1:J1"/>
    <mergeCell ref="A2:J2"/>
    <mergeCell ref="A3:J3"/>
    <mergeCell ref="A4:J4"/>
    <mergeCell ref="A5:J5"/>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abSelected="1" zoomScaleNormal="100" zoomScaleSheetLayoutView="90" workbookViewId="0">
      <pane xSplit="1" ySplit="7" topLeftCell="B26" activePane="bottomRight" state="frozen"/>
      <selection activeCell="A2" sqref="A2:N2"/>
      <selection pane="topRight" activeCell="A2" sqref="A2:N2"/>
      <selection pane="bottomLeft" activeCell="A2" sqref="A2:N2"/>
      <selection pane="bottomRight" activeCell="A37" sqref="A37"/>
    </sheetView>
  </sheetViews>
  <sheetFormatPr defaultRowHeight="14.25" x14ac:dyDescent="0.2"/>
  <cols>
    <col min="1" max="1" width="86.5703125" style="122" customWidth="1"/>
    <col min="2" max="2" width="8.28515625" style="122" customWidth="1"/>
    <col min="3" max="3" width="12.7109375" style="122" customWidth="1"/>
    <col min="4" max="4" width="8.28515625" style="122" customWidth="1"/>
    <col min="5" max="5" width="12.7109375" style="122" customWidth="1"/>
    <col min="6" max="6" width="8.28515625" style="122" customWidth="1"/>
    <col min="7" max="7" width="12.7109375" style="122" customWidth="1"/>
    <col min="8" max="8" width="8.28515625" style="122" customWidth="1"/>
    <col min="9" max="9" width="12.7109375" style="122" customWidth="1"/>
    <col min="10" max="10" width="14" style="4" bestFit="1" customWidth="1"/>
    <col min="11" max="11" width="4.5703125" style="122" customWidth="1"/>
    <col min="12" max="13" width="8.28515625" style="122" customWidth="1"/>
    <col min="14" max="14" width="12.7109375" style="122" customWidth="1"/>
    <col min="15" max="16" width="8.28515625" style="122" customWidth="1"/>
    <col min="17" max="17" width="12.7109375" style="122" customWidth="1"/>
    <col min="18" max="16384" width="9.140625" style="122"/>
  </cols>
  <sheetData>
    <row r="1" spans="1:17" ht="18" x14ac:dyDescent="0.25">
      <c r="A1" s="228" t="s">
        <v>73</v>
      </c>
      <c r="B1" s="228"/>
      <c r="C1" s="228"/>
      <c r="D1" s="228"/>
      <c r="E1" s="228"/>
      <c r="F1" s="228"/>
      <c r="G1" s="228"/>
      <c r="H1" s="228"/>
      <c r="I1" s="228"/>
      <c r="J1" s="56" t="s">
        <v>10</v>
      </c>
      <c r="K1" s="6"/>
      <c r="L1" s="6"/>
      <c r="M1" s="6"/>
      <c r="N1" s="6"/>
      <c r="O1" s="6"/>
      <c r="P1" s="6"/>
      <c r="Q1" s="6"/>
    </row>
    <row r="2" spans="1:17" ht="15" x14ac:dyDescent="0.2">
      <c r="A2" s="229" t="str">
        <f>'[4]B. Summ of Req.'!A2:D2</f>
        <v>Office on Violence Against Women</v>
      </c>
      <c r="B2" s="229"/>
      <c r="C2" s="229"/>
      <c r="D2" s="229"/>
      <c r="E2" s="229"/>
      <c r="F2" s="229"/>
      <c r="G2" s="229"/>
      <c r="H2" s="229"/>
      <c r="I2" s="229"/>
      <c r="J2" s="56" t="s">
        <v>10</v>
      </c>
      <c r="K2" s="7"/>
      <c r="L2" s="7"/>
      <c r="M2" s="7"/>
      <c r="N2" s="7"/>
      <c r="O2" s="7"/>
      <c r="P2" s="7"/>
      <c r="Q2" s="7"/>
    </row>
    <row r="3" spans="1:17" x14ac:dyDescent="0.2">
      <c r="A3" s="230" t="s">
        <v>215</v>
      </c>
      <c r="B3" s="230"/>
      <c r="C3" s="230"/>
      <c r="D3" s="230"/>
      <c r="E3" s="230"/>
      <c r="F3" s="230"/>
      <c r="G3" s="230"/>
      <c r="H3" s="230"/>
      <c r="I3" s="230"/>
      <c r="J3" s="56" t="s">
        <v>10</v>
      </c>
      <c r="K3" s="143"/>
      <c r="L3" s="143"/>
      <c r="M3" s="143"/>
      <c r="N3" s="143"/>
      <c r="O3" s="143"/>
      <c r="P3" s="143"/>
      <c r="Q3" s="143"/>
    </row>
    <row r="4" spans="1:17" x14ac:dyDescent="0.2">
      <c r="A4" s="231" t="s">
        <v>2</v>
      </c>
      <c r="B4" s="231"/>
      <c r="C4" s="231"/>
      <c r="D4" s="231"/>
      <c r="E4" s="231"/>
      <c r="F4" s="231"/>
      <c r="G4" s="231"/>
      <c r="H4" s="231"/>
      <c r="I4" s="231"/>
      <c r="J4" s="56" t="s">
        <v>10</v>
      </c>
      <c r="K4" s="142"/>
      <c r="L4" s="142"/>
      <c r="M4" s="142"/>
      <c r="N4" s="142"/>
      <c r="O4" s="142"/>
      <c r="P4" s="142"/>
      <c r="Q4" s="142"/>
    </row>
    <row r="5" spans="1:17" ht="15" thickBot="1" x14ac:dyDescent="0.25">
      <c r="A5" s="231"/>
      <c r="B5" s="231"/>
      <c r="C5" s="231"/>
      <c r="D5" s="231"/>
      <c r="E5" s="231"/>
      <c r="F5" s="231"/>
      <c r="G5" s="231"/>
      <c r="H5" s="231"/>
      <c r="I5" s="231"/>
      <c r="J5" s="56" t="s">
        <v>10</v>
      </c>
      <c r="K5" s="142"/>
      <c r="L5" s="142"/>
      <c r="M5" s="142"/>
      <c r="N5" s="142"/>
      <c r="O5" s="142"/>
      <c r="P5" s="142"/>
      <c r="Q5" s="142"/>
    </row>
    <row r="6" spans="1:17" ht="51" customHeight="1" x14ac:dyDescent="0.2">
      <c r="A6" s="235" t="s">
        <v>74</v>
      </c>
      <c r="B6" s="237" t="s">
        <v>216</v>
      </c>
      <c r="C6" s="237"/>
      <c r="D6" s="237" t="s">
        <v>187</v>
      </c>
      <c r="E6" s="237"/>
      <c r="F6" s="237" t="s">
        <v>154</v>
      </c>
      <c r="G6" s="237"/>
      <c r="H6" s="237" t="s">
        <v>63</v>
      </c>
      <c r="I6" s="238"/>
      <c r="J6" s="56" t="s">
        <v>10</v>
      </c>
    </row>
    <row r="7" spans="1:17" ht="28.5" x14ac:dyDescent="0.2">
      <c r="A7" s="236"/>
      <c r="B7" s="145" t="s">
        <v>20</v>
      </c>
      <c r="C7" s="145" t="s">
        <v>217</v>
      </c>
      <c r="D7" s="145" t="s">
        <v>20</v>
      </c>
      <c r="E7" s="145" t="s">
        <v>4</v>
      </c>
      <c r="F7" s="145" t="s">
        <v>20</v>
      </c>
      <c r="G7" s="145" t="s">
        <v>4</v>
      </c>
      <c r="H7" s="145" t="s">
        <v>20</v>
      </c>
      <c r="I7" s="146" t="s">
        <v>4</v>
      </c>
      <c r="J7" s="56" t="s">
        <v>10</v>
      </c>
    </row>
    <row r="8" spans="1:17" x14ac:dyDescent="0.2">
      <c r="A8" s="150" t="s">
        <v>184</v>
      </c>
      <c r="B8" s="148">
        <v>55</v>
      </c>
      <c r="C8" s="148">
        <v>5332.5</v>
      </c>
      <c r="D8" s="148">
        <v>66</v>
      </c>
      <c r="E8" s="148">
        <f>7293+83</f>
        <v>7376</v>
      </c>
      <c r="F8" s="148">
        <v>66</v>
      </c>
      <c r="G8" s="148">
        <v>7462</v>
      </c>
      <c r="H8" s="148">
        <f>F8-D8</f>
        <v>0</v>
      </c>
      <c r="I8" s="149">
        <f>G8-E8</f>
        <v>86</v>
      </c>
      <c r="J8" s="56" t="s">
        <v>10</v>
      </c>
    </row>
    <row r="9" spans="1:17" x14ac:dyDescent="0.2">
      <c r="A9" s="121" t="s">
        <v>75</v>
      </c>
      <c r="B9" s="131">
        <v>3</v>
      </c>
      <c r="C9" s="131">
        <v>702.5</v>
      </c>
      <c r="D9" s="131">
        <v>4</v>
      </c>
      <c r="E9" s="131">
        <v>957</v>
      </c>
      <c r="F9" s="131">
        <v>4</v>
      </c>
      <c r="G9" s="131">
        <v>957</v>
      </c>
      <c r="H9" s="131">
        <f t="shared" ref="H9:I13" si="0">F9-D9</f>
        <v>0</v>
      </c>
      <c r="I9" s="127">
        <f t="shared" si="0"/>
        <v>0</v>
      </c>
      <c r="J9" s="56" t="s">
        <v>10</v>
      </c>
    </row>
    <row r="10" spans="1:17" x14ac:dyDescent="0.2">
      <c r="A10" s="121" t="s">
        <v>121</v>
      </c>
      <c r="B10" s="131">
        <f>SUM(B11:B12)</f>
        <v>0</v>
      </c>
      <c r="C10" s="131">
        <v>3</v>
      </c>
      <c r="D10" s="131">
        <f t="shared" ref="D10:G10" si="1">SUM(D11:D12)</f>
        <v>0</v>
      </c>
      <c r="E10" s="131">
        <f t="shared" si="1"/>
        <v>0</v>
      </c>
      <c r="F10" s="131">
        <f t="shared" si="1"/>
        <v>0</v>
      </c>
      <c r="G10" s="131">
        <f t="shared" si="1"/>
        <v>0</v>
      </c>
      <c r="H10" s="131">
        <f t="shared" si="0"/>
        <v>0</v>
      </c>
      <c r="I10" s="127">
        <f t="shared" si="0"/>
        <v>0</v>
      </c>
      <c r="J10" s="56" t="s">
        <v>10</v>
      </c>
    </row>
    <row r="11" spans="1:17" x14ac:dyDescent="0.2">
      <c r="A11" s="58" t="s">
        <v>19</v>
      </c>
      <c r="B11" s="115">
        <v>0</v>
      </c>
      <c r="C11" s="115">
        <v>0</v>
      </c>
      <c r="D11" s="115">
        <v>0</v>
      </c>
      <c r="E11" s="115">
        <v>0</v>
      </c>
      <c r="F11" s="115">
        <v>0</v>
      </c>
      <c r="G11" s="115">
        <v>0</v>
      </c>
      <c r="H11" s="115">
        <f t="shared" si="0"/>
        <v>0</v>
      </c>
      <c r="I11" s="116">
        <f t="shared" si="0"/>
        <v>0</v>
      </c>
      <c r="J11" s="56" t="s">
        <v>10</v>
      </c>
    </row>
    <row r="12" spans="1:17" x14ac:dyDescent="0.2">
      <c r="A12" s="58" t="s">
        <v>76</v>
      </c>
      <c r="B12" s="115">
        <v>0</v>
      </c>
      <c r="C12" s="115">
        <v>0</v>
      </c>
      <c r="D12" s="115">
        <v>0</v>
      </c>
      <c r="E12" s="115">
        <v>0</v>
      </c>
      <c r="F12" s="115">
        <v>0</v>
      </c>
      <c r="G12" s="115">
        <v>0</v>
      </c>
      <c r="H12" s="115">
        <f t="shared" si="0"/>
        <v>0</v>
      </c>
      <c r="I12" s="116">
        <f t="shared" si="0"/>
        <v>0</v>
      </c>
      <c r="J12" s="56" t="s">
        <v>10</v>
      </c>
    </row>
    <row r="13" spans="1:17" x14ac:dyDescent="0.2">
      <c r="A13" s="121" t="s">
        <v>77</v>
      </c>
      <c r="B13" s="152">
        <v>0</v>
      </c>
      <c r="C13" s="152">
        <v>0</v>
      </c>
      <c r="D13" s="152">
        <v>0</v>
      </c>
      <c r="E13" s="152">
        <v>110</v>
      </c>
      <c r="F13" s="152">
        <v>0</v>
      </c>
      <c r="G13" s="152">
        <v>110</v>
      </c>
      <c r="H13" s="152">
        <f t="shared" si="0"/>
        <v>0</v>
      </c>
      <c r="I13" s="153">
        <f t="shared" si="0"/>
        <v>0</v>
      </c>
      <c r="J13" s="56" t="s">
        <v>10</v>
      </c>
    </row>
    <row r="14" spans="1:17" ht="15" x14ac:dyDescent="0.25">
      <c r="A14" s="60" t="s">
        <v>15</v>
      </c>
      <c r="B14" s="94">
        <f>SUM(B8:B10,B13)</f>
        <v>58</v>
      </c>
      <c r="C14" s="94">
        <f t="shared" ref="C14:I14" si="2">SUM(C8:C10,C13)</f>
        <v>6038</v>
      </c>
      <c r="D14" s="94">
        <f t="shared" si="2"/>
        <v>70</v>
      </c>
      <c r="E14" s="94">
        <f t="shared" si="2"/>
        <v>8443</v>
      </c>
      <c r="F14" s="94">
        <f t="shared" si="2"/>
        <v>70</v>
      </c>
      <c r="G14" s="94">
        <f t="shared" si="2"/>
        <v>8529</v>
      </c>
      <c r="H14" s="94">
        <f t="shared" si="2"/>
        <v>0</v>
      </c>
      <c r="I14" s="98">
        <f t="shared" si="2"/>
        <v>86</v>
      </c>
      <c r="J14" s="56" t="s">
        <v>10</v>
      </c>
    </row>
    <row r="15" spans="1:17" ht="15" x14ac:dyDescent="0.25">
      <c r="A15" s="59" t="s">
        <v>78</v>
      </c>
      <c r="B15" s="131"/>
      <c r="C15" s="131"/>
      <c r="D15" s="131"/>
      <c r="E15" s="131"/>
      <c r="F15" s="131"/>
      <c r="G15" s="131"/>
      <c r="H15" s="131"/>
      <c r="I15" s="127"/>
      <c r="J15" s="56" t="s">
        <v>10</v>
      </c>
    </row>
    <row r="16" spans="1:17" x14ac:dyDescent="0.2">
      <c r="A16" s="121" t="s">
        <v>79</v>
      </c>
      <c r="B16" s="131"/>
      <c r="C16" s="131">
        <v>1806</v>
      </c>
      <c r="D16" s="131"/>
      <c r="E16" s="131">
        <f>2379</f>
        <v>2379</v>
      </c>
      <c r="F16" s="131"/>
      <c r="G16" s="131">
        <v>2480</v>
      </c>
      <c r="H16" s="131"/>
      <c r="I16" s="127">
        <f t="shared" ref="I16:I36" si="3">G16-E16</f>
        <v>101</v>
      </c>
      <c r="J16" s="56" t="s">
        <v>10</v>
      </c>
    </row>
    <row r="17" spans="1:10" x14ac:dyDescent="0.2">
      <c r="A17" s="121" t="s">
        <v>80</v>
      </c>
      <c r="B17" s="131"/>
      <c r="C17" s="131">
        <v>0</v>
      </c>
      <c r="D17" s="131"/>
      <c r="E17" s="131">
        <v>0</v>
      </c>
      <c r="F17" s="131"/>
      <c r="G17" s="131">
        <v>0</v>
      </c>
      <c r="H17" s="131"/>
      <c r="I17" s="127">
        <f t="shared" si="3"/>
        <v>0</v>
      </c>
      <c r="J17" s="56" t="s">
        <v>10</v>
      </c>
    </row>
    <row r="18" spans="1:10" x14ac:dyDescent="0.2">
      <c r="A18" s="121" t="s">
        <v>81</v>
      </c>
      <c r="B18" s="131"/>
      <c r="C18" s="131">
        <v>252</v>
      </c>
      <c r="D18" s="131"/>
      <c r="E18" s="131">
        <v>420</v>
      </c>
      <c r="F18" s="131"/>
      <c r="G18" s="131">
        <v>420</v>
      </c>
      <c r="H18" s="131"/>
      <c r="I18" s="127">
        <f t="shared" si="3"/>
        <v>0</v>
      </c>
      <c r="J18" s="56" t="s">
        <v>10</v>
      </c>
    </row>
    <row r="19" spans="1:10" x14ac:dyDescent="0.2">
      <c r="A19" s="121" t="s">
        <v>122</v>
      </c>
      <c r="B19" s="131"/>
      <c r="C19" s="131">
        <v>9</v>
      </c>
      <c r="D19" s="131"/>
      <c r="E19" s="131">
        <v>36</v>
      </c>
      <c r="F19" s="131"/>
      <c r="G19" s="131">
        <v>36</v>
      </c>
      <c r="H19" s="131"/>
      <c r="I19" s="127">
        <f t="shared" si="3"/>
        <v>0</v>
      </c>
      <c r="J19" s="56" t="s">
        <v>10</v>
      </c>
    </row>
    <row r="20" spans="1:10" x14ac:dyDescent="0.2">
      <c r="A20" s="121" t="s">
        <v>82</v>
      </c>
      <c r="B20" s="131"/>
      <c r="C20" s="131">
        <v>1665</v>
      </c>
      <c r="D20" s="131"/>
      <c r="E20" s="131">
        <v>1676</v>
      </c>
      <c r="F20" s="131"/>
      <c r="G20" s="131">
        <v>1676</v>
      </c>
      <c r="H20" s="131"/>
      <c r="I20" s="127">
        <f t="shared" si="3"/>
        <v>0</v>
      </c>
      <c r="J20" s="56" t="s">
        <v>10</v>
      </c>
    </row>
    <row r="21" spans="1:10" x14ac:dyDescent="0.2">
      <c r="A21" s="121" t="s">
        <v>83</v>
      </c>
      <c r="B21" s="131"/>
      <c r="C21" s="131">
        <v>48</v>
      </c>
      <c r="D21" s="131"/>
      <c r="E21" s="131">
        <v>51</v>
      </c>
      <c r="F21" s="131"/>
      <c r="G21" s="131">
        <v>51</v>
      </c>
      <c r="H21" s="131"/>
      <c r="I21" s="127">
        <f t="shared" si="3"/>
        <v>0</v>
      </c>
      <c r="J21" s="56" t="s">
        <v>10</v>
      </c>
    </row>
    <row r="22" spans="1:10" x14ac:dyDescent="0.2">
      <c r="A22" s="121" t="s">
        <v>84</v>
      </c>
      <c r="B22" s="131"/>
      <c r="C22" s="131">
        <v>560</v>
      </c>
      <c r="D22" s="131"/>
      <c r="E22" s="131">
        <v>751</v>
      </c>
      <c r="F22" s="131"/>
      <c r="G22" s="131">
        <v>751</v>
      </c>
      <c r="H22" s="131"/>
      <c r="I22" s="127">
        <f t="shared" si="3"/>
        <v>0</v>
      </c>
      <c r="J22" s="56" t="s">
        <v>10</v>
      </c>
    </row>
    <row r="23" spans="1:10" x14ac:dyDescent="0.2">
      <c r="A23" s="121" t="s">
        <v>85</v>
      </c>
      <c r="B23" s="131"/>
      <c r="C23" s="131">
        <v>8</v>
      </c>
      <c r="D23" s="131"/>
      <c r="E23" s="131">
        <v>25</v>
      </c>
      <c r="F23" s="131"/>
      <c r="G23" s="131">
        <v>25</v>
      </c>
      <c r="H23" s="131"/>
      <c r="I23" s="127">
        <f t="shared" si="3"/>
        <v>0</v>
      </c>
      <c r="J23" s="56" t="s">
        <v>10</v>
      </c>
    </row>
    <row r="24" spans="1:10" x14ac:dyDescent="0.2">
      <c r="A24" s="121" t="s">
        <v>86</v>
      </c>
      <c r="B24" s="131"/>
      <c r="C24" s="131">
        <v>2022</v>
      </c>
      <c r="D24" s="131"/>
      <c r="E24" s="131">
        <v>4822</v>
      </c>
      <c r="F24" s="131"/>
      <c r="G24" s="131">
        <v>2157</v>
      </c>
      <c r="H24" s="131"/>
      <c r="I24" s="127">
        <f t="shared" si="3"/>
        <v>-2665</v>
      </c>
      <c r="J24" s="56" t="s">
        <v>10</v>
      </c>
    </row>
    <row r="25" spans="1:10" x14ac:dyDescent="0.2">
      <c r="A25" s="121" t="s">
        <v>87</v>
      </c>
      <c r="B25" s="131"/>
      <c r="C25" s="131">
        <v>209</v>
      </c>
      <c r="D25" s="131"/>
      <c r="E25" s="131">
        <v>550</v>
      </c>
      <c r="F25" s="131"/>
      <c r="G25" s="131">
        <v>550</v>
      </c>
      <c r="H25" s="131"/>
      <c r="I25" s="127">
        <f t="shared" si="3"/>
        <v>0</v>
      </c>
      <c r="J25" s="56" t="s">
        <v>10</v>
      </c>
    </row>
    <row r="26" spans="1:10" x14ac:dyDescent="0.2">
      <c r="A26" s="188" t="s">
        <v>88</v>
      </c>
      <c r="B26" s="131">
        <v>0</v>
      </c>
      <c r="C26" s="131">
        <v>5724</v>
      </c>
      <c r="D26" s="131">
        <v>0</v>
      </c>
      <c r="E26" s="131">
        <v>4745</v>
      </c>
      <c r="F26" s="131">
        <v>0</v>
      </c>
      <c r="G26" s="131">
        <v>2079</v>
      </c>
      <c r="H26" s="131"/>
      <c r="I26" s="127">
        <f>G26-E26</f>
        <v>-2666</v>
      </c>
      <c r="J26" s="56" t="s">
        <v>10</v>
      </c>
    </row>
    <row r="27" spans="1:10" x14ac:dyDescent="0.2">
      <c r="A27" s="121" t="s">
        <v>89</v>
      </c>
      <c r="B27" s="131"/>
      <c r="C27" s="131">
        <v>0</v>
      </c>
      <c r="D27" s="131"/>
      <c r="E27" s="131">
        <v>12</v>
      </c>
      <c r="F27" s="131"/>
      <c r="G27" s="131">
        <v>12</v>
      </c>
      <c r="H27" s="131"/>
      <c r="I27" s="127">
        <f t="shared" si="3"/>
        <v>0</v>
      </c>
      <c r="J27" s="56" t="s">
        <v>10</v>
      </c>
    </row>
    <row r="28" spans="1:10" x14ac:dyDescent="0.2">
      <c r="A28" s="121" t="s">
        <v>90</v>
      </c>
      <c r="B28" s="131"/>
      <c r="C28" s="131">
        <v>0</v>
      </c>
      <c r="D28" s="131"/>
      <c r="E28" s="131">
        <v>0</v>
      </c>
      <c r="F28" s="131"/>
      <c r="G28" s="131">
        <v>0</v>
      </c>
      <c r="H28" s="131"/>
      <c r="I28" s="127">
        <f t="shared" si="3"/>
        <v>0</v>
      </c>
      <c r="J28" s="56" t="s">
        <v>10</v>
      </c>
    </row>
    <row r="29" spans="1:10" x14ac:dyDescent="0.2">
      <c r="A29" s="121" t="s">
        <v>56</v>
      </c>
      <c r="B29" s="131"/>
      <c r="C29" s="131">
        <v>5</v>
      </c>
      <c r="D29" s="131"/>
      <c r="E29" s="131">
        <v>5</v>
      </c>
      <c r="F29" s="131"/>
      <c r="G29" s="131">
        <v>5</v>
      </c>
      <c r="H29" s="131"/>
      <c r="I29" s="127">
        <f t="shared" si="3"/>
        <v>0</v>
      </c>
      <c r="J29" s="56" t="s">
        <v>10</v>
      </c>
    </row>
    <row r="30" spans="1:10" x14ac:dyDescent="0.2">
      <c r="A30" s="121" t="s">
        <v>91</v>
      </c>
      <c r="B30" s="131"/>
      <c r="C30" s="131">
        <v>0</v>
      </c>
      <c r="D30" s="131"/>
      <c r="E30" s="131">
        <v>8</v>
      </c>
      <c r="F30" s="131"/>
      <c r="G30" s="131">
        <v>8</v>
      </c>
      <c r="H30" s="131"/>
      <c r="I30" s="127">
        <f t="shared" si="3"/>
        <v>0</v>
      </c>
      <c r="J30" s="56" t="s">
        <v>10</v>
      </c>
    </row>
    <row r="31" spans="1:10" x14ac:dyDescent="0.2">
      <c r="A31" s="121" t="s">
        <v>92</v>
      </c>
      <c r="B31" s="131"/>
      <c r="C31" s="131">
        <v>0</v>
      </c>
      <c r="D31" s="131"/>
      <c r="E31" s="131">
        <v>0</v>
      </c>
      <c r="F31" s="131"/>
      <c r="G31" s="131">
        <v>0</v>
      </c>
      <c r="H31" s="131"/>
      <c r="I31" s="127">
        <f t="shared" si="3"/>
        <v>0</v>
      </c>
      <c r="J31" s="56" t="s">
        <v>10</v>
      </c>
    </row>
    <row r="32" spans="1:10" x14ac:dyDescent="0.2">
      <c r="A32" s="121" t="s">
        <v>93</v>
      </c>
      <c r="B32" s="131"/>
      <c r="C32" s="131">
        <v>41</v>
      </c>
      <c r="D32" s="131"/>
      <c r="E32" s="131">
        <v>80</v>
      </c>
      <c r="F32" s="131"/>
      <c r="G32" s="131">
        <v>80</v>
      </c>
      <c r="H32" s="131"/>
      <c r="I32" s="127">
        <f t="shared" si="3"/>
        <v>0</v>
      </c>
      <c r="J32" s="56" t="s">
        <v>10</v>
      </c>
    </row>
    <row r="33" spans="1:10" x14ac:dyDescent="0.2">
      <c r="A33" s="121" t="s">
        <v>94</v>
      </c>
      <c r="B33" s="131"/>
      <c r="C33" s="131">
        <v>37</v>
      </c>
      <c r="D33" s="131"/>
      <c r="E33" s="131">
        <v>100</v>
      </c>
      <c r="F33" s="131"/>
      <c r="G33" s="131">
        <v>100</v>
      </c>
      <c r="H33" s="131"/>
      <c r="I33" s="127">
        <f t="shared" si="3"/>
        <v>0</v>
      </c>
      <c r="J33" s="56" t="s">
        <v>10</v>
      </c>
    </row>
    <row r="34" spans="1:10" x14ac:dyDescent="0.2">
      <c r="A34" s="121" t="s">
        <v>95</v>
      </c>
      <c r="B34" s="131"/>
      <c r="C34" s="131">
        <v>0</v>
      </c>
      <c r="D34" s="131"/>
      <c r="E34" s="131">
        <v>0</v>
      </c>
      <c r="F34" s="131"/>
      <c r="G34" s="131">
        <v>0</v>
      </c>
      <c r="H34" s="131"/>
      <c r="I34" s="127">
        <f t="shared" si="3"/>
        <v>0</v>
      </c>
      <c r="J34" s="56" t="s">
        <v>10</v>
      </c>
    </row>
    <row r="35" spans="1:10" hidden="1" x14ac:dyDescent="0.2">
      <c r="A35" s="121" t="s">
        <v>96</v>
      </c>
      <c r="B35" s="131">
        <v>0</v>
      </c>
      <c r="C35" s="131">
        <v>0</v>
      </c>
      <c r="D35" s="131">
        <v>0</v>
      </c>
      <c r="E35" s="131">
        <v>0</v>
      </c>
      <c r="F35" s="131">
        <v>0</v>
      </c>
      <c r="G35" s="131">
        <v>0</v>
      </c>
      <c r="H35" s="131"/>
      <c r="I35" s="127">
        <f t="shared" si="3"/>
        <v>0</v>
      </c>
      <c r="J35" s="56" t="s">
        <v>10</v>
      </c>
    </row>
    <row r="36" spans="1:10" x14ac:dyDescent="0.2">
      <c r="A36" s="121" t="s">
        <v>97</v>
      </c>
      <c r="B36" s="131"/>
      <c r="C36" s="131">
        <v>0</v>
      </c>
      <c r="D36" s="131"/>
      <c r="E36" s="131">
        <v>0</v>
      </c>
      <c r="F36" s="131"/>
      <c r="G36" s="131">
        <v>0</v>
      </c>
      <c r="H36" s="131"/>
      <c r="I36" s="127">
        <f t="shared" si="3"/>
        <v>0</v>
      </c>
      <c r="J36" s="56" t="s">
        <v>10</v>
      </c>
    </row>
    <row r="37" spans="1:10" ht="15" x14ac:dyDescent="0.25">
      <c r="A37" s="60" t="s">
        <v>98</v>
      </c>
      <c r="B37" s="63"/>
      <c r="C37" s="63">
        <f>SUM(C14:C36)</f>
        <v>18424</v>
      </c>
      <c r="D37" s="63"/>
      <c r="E37" s="63">
        <f t="shared" ref="E37:G37" si="4">SUM(E14:E36)</f>
        <v>24103</v>
      </c>
      <c r="F37" s="63"/>
      <c r="G37" s="63">
        <f t="shared" si="4"/>
        <v>18959</v>
      </c>
      <c r="H37" s="63"/>
      <c r="I37" s="65">
        <f>SUM(I14:I36)</f>
        <v>-5144</v>
      </c>
      <c r="J37" s="56" t="s">
        <v>10</v>
      </c>
    </row>
    <row r="38" spans="1:10" x14ac:dyDescent="0.2">
      <c r="A38" s="121" t="s">
        <v>123</v>
      </c>
      <c r="B38" s="131"/>
      <c r="C38" s="131">
        <v>-5129</v>
      </c>
      <c r="D38" s="131"/>
      <c r="E38" s="189">
        <v>-5223</v>
      </c>
      <c r="F38" s="131"/>
      <c r="G38" s="131">
        <v>0</v>
      </c>
      <c r="H38" s="131"/>
      <c r="I38" s="127">
        <f>G38-E38</f>
        <v>5223</v>
      </c>
      <c r="J38" s="56" t="s">
        <v>10</v>
      </c>
    </row>
    <row r="39" spans="1:10" x14ac:dyDescent="0.2">
      <c r="A39" s="121" t="s">
        <v>144</v>
      </c>
      <c r="B39" s="131"/>
      <c r="C39" s="131">
        <v>0</v>
      </c>
      <c r="D39" s="131"/>
      <c r="E39" s="131">
        <v>0</v>
      </c>
      <c r="F39" s="131"/>
      <c r="G39" s="131">
        <v>0</v>
      </c>
      <c r="H39" s="131"/>
      <c r="I39" s="127">
        <f t="shared" ref="I39:I44" si="5">G39-E39</f>
        <v>0</v>
      </c>
      <c r="J39" s="56" t="s">
        <v>10</v>
      </c>
    </row>
    <row r="40" spans="1:10" x14ac:dyDescent="0.2">
      <c r="A40" s="121" t="s">
        <v>182</v>
      </c>
      <c r="B40" s="131"/>
      <c r="C40" s="131">
        <v>-389</v>
      </c>
      <c r="D40" s="131"/>
      <c r="E40" s="131">
        <v>0</v>
      </c>
      <c r="F40" s="131"/>
      <c r="G40" s="131"/>
      <c r="H40" s="131"/>
      <c r="I40" s="127">
        <f t="shared" si="5"/>
        <v>0</v>
      </c>
      <c r="J40" s="56"/>
    </row>
    <row r="41" spans="1:10" x14ac:dyDescent="0.2">
      <c r="A41" s="121" t="s">
        <v>188</v>
      </c>
      <c r="B41" s="131"/>
      <c r="C41" s="131">
        <v>-1058</v>
      </c>
      <c r="D41" s="131"/>
      <c r="E41" s="131">
        <v>-108</v>
      </c>
      <c r="F41" s="131"/>
      <c r="G41" s="131"/>
      <c r="H41" s="131"/>
      <c r="I41" s="127">
        <f t="shared" si="5"/>
        <v>108</v>
      </c>
      <c r="J41" s="56" t="s">
        <v>10</v>
      </c>
    </row>
    <row r="42" spans="1:10" x14ac:dyDescent="0.2">
      <c r="A42" s="121" t="s">
        <v>99</v>
      </c>
      <c r="B42" s="131"/>
      <c r="C42" s="189">
        <v>5223</v>
      </c>
      <c r="D42" s="131"/>
      <c r="E42" s="189">
        <v>0</v>
      </c>
      <c r="F42" s="131"/>
      <c r="G42" s="131">
        <v>0</v>
      </c>
      <c r="H42" s="131"/>
      <c r="I42" s="127">
        <f t="shared" si="5"/>
        <v>0</v>
      </c>
      <c r="J42" s="56" t="s">
        <v>10</v>
      </c>
    </row>
    <row r="43" spans="1:10" x14ac:dyDescent="0.2">
      <c r="A43" s="121" t="s">
        <v>183</v>
      </c>
      <c r="B43" s="131"/>
      <c r="C43" s="189">
        <v>389</v>
      </c>
      <c r="D43" s="131"/>
      <c r="E43" s="131">
        <v>0</v>
      </c>
      <c r="F43" s="131"/>
      <c r="G43" s="131"/>
      <c r="H43" s="131"/>
      <c r="I43" s="127">
        <f t="shared" si="5"/>
        <v>0</v>
      </c>
      <c r="J43" s="56"/>
    </row>
    <row r="44" spans="1:10" x14ac:dyDescent="0.2">
      <c r="A44" s="121" t="s">
        <v>133</v>
      </c>
      <c r="B44" s="131"/>
      <c r="C44" s="189">
        <v>0</v>
      </c>
      <c r="D44" s="131"/>
      <c r="E44" s="131">
        <v>0</v>
      </c>
      <c r="F44" s="131"/>
      <c r="G44" s="131">
        <v>0</v>
      </c>
      <c r="H44" s="131"/>
      <c r="I44" s="127">
        <f t="shared" si="5"/>
        <v>0</v>
      </c>
      <c r="J44" s="56" t="s">
        <v>10</v>
      </c>
    </row>
    <row r="45" spans="1:10" ht="15.75" thickBot="1" x14ac:dyDescent="0.3">
      <c r="A45" s="61" t="s">
        <v>100</v>
      </c>
      <c r="B45" s="117">
        <f t="shared" ref="B45:H45" si="6">SUM(B37:B44)</f>
        <v>0</v>
      </c>
      <c r="C45" s="117">
        <f>SUM(C37:C44)</f>
        <v>17460</v>
      </c>
      <c r="D45" s="117">
        <f t="shared" si="6"/>
        <v>0</v>
      </c>
      <c r="E45" s="117">
        <f t="shared" si="6"/>
        <v>18772</v>
      </c>
      <c r="F45" s="117">
        <f t="shared" si="6"/>
        <v>0</v>
      </c>
      <c r="G45" s="117">
        <f t="shared" si="6"/>
        <v>18959</v>
      </c>
      <c r="H45" s="117">
        <f t="shared" si="6"/>
        <v>0</v>
      </c>
      <c r="I45" s="118">
        <f>SUM(I37:I44)</f>
        <v>187</v>
      </c>
      <c r="J45" s="56" t="s">
        <v>10</v>
      </c>
    </row>
    <row r="46" spans="1:10" x14ac:dyDescent="0.2">
      <c r="A46" s="190" t="s">
        <v>16</v>
      </c>
      <c r="B46" s="191"/>
      <c r="C46" s="191"/>
      <c r="D46" s="191"/>
      <c r="E46" s="191"/>
      <c r="F46" s="191"/>
      <c r="G46" s="191"/>
      <c r="H46" s="191"/>
      <c r="I46" s="192"/>
      <c r="J46" s="56" t="s">
        <v>10</v>
      </c>
    </row>
    <row r="47" spans="1:10" x14ac:dyDescent="0.2">
      <c r="A47" s="121" t="s">
        <v>101</v>
      </c>
      <c r="B47" s="131">
        <v>0</v>
      </c>
      <c r="C47" s="131"/>
      <c r="D47" s="131">
        <v>0</v>
      </c>
      <c r="E47" s="131"/>
      <c r="F47" s="131">
        <v>0</v>
      </c>
      <c r="G47" s="131"/>
      <c r="H47" s="131">
        <f>F47-D47</f>
        <v>0</v>
      </c>
      <c r="I47" s="127"/>
      <c r="J47" s="56" t="s">
        <v>10</v>
      </c>
    </row>
    <row r="48" spans="1:10" x14ac:dyDescent="0.2">
      <c r="A48" s="121"/>
      <c r="B48" s="131"/>
      <c r="C48" s="131"/>
      <c r="D48" s="131"/>
      <c r="E48" s="131"/>
      <c r="F48" s="131"/>
      <c r="G48" s="131"/>
      <c r="H48" s="131"/>
      <c r="I48" s="127"/>
      <c r="J48" s="56" t="s">
        <v>10</v>
      </c>
    </row>
    <row r="49" spans="1:10" x14ac:dyDescent="0.2">
      <c r="A49" s="121" t="s">
        <v>102</v>
      </c>
      <c r="B49" s="131"/>
      <c r="C49" s="131">
        <v>0</v>
      </c>
      <c r="D49" s="131"/>
      <c r="E49" s="131">
        <v>0</v>
      </c>
      <c r="F49" s="131"/>
      <c r="G49" s="131">
        <v>0</v>
      </c>
      <c r="H49" s="131"/>
      <c r="I49" s="127">
        <f t="shared" ref="I49:I50" si="7">G49-E49</f>
        <v>0</v>
      </c>
      <c r="J49" s="56" t="s">
        <v>10</v>
      </c>
    </row>
    <row r="50" spans="1:10" ht="15" thickBot="1" x14ac:dyDescent="0.25">
      <c r="A50" s="193" t="s">
        <v>103</v>
      </c>
      <c r="B50" s="194"/>
      <c r="C50" s="194">
        <v>0</v>
      </c>
      <c r="D50" s="194"/>
      <c r="E50" s="194">
        <v>0</v>
      </c>
      <c r="F50" s="194"/>
      <c r="G50" s="194">
        <v>0</v>
      </c>
      <c r="H50" s="194"/>
      <c r="I50" s="195">
        <f t="shared" si="7"/>
        <v>0</v>
      </c>
      <c r="J50" s="56" t="s">
        <v>10</v>
      </c>
    </row>
    <row r="51" spans="1:10" x14ac:dyDescent="0.2">
      <c r="A51" s="141" t="s">
        <v>185</v>
      </c>
    </row>
    <row r="52" spans="1:10" x14ac:dyDescent="0.2">
      <c r="A52" s="141"/>
      <c r="J52" s="4" t="s">
        <v>11</v>
      </c>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68" orientation="landscape" r:id="rId1"/>
  <headerFooter>
    <oddHeader>&amp;L&amp;"Arial,Bold"&amp;12K. Summary of Requirements by Object Class</oddHeader>
    <oddFooter>&amp;C&amp;"Arial,Regular"Exhibit K - Summary of Requirements by Object Class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A. Org Chart </vt:lpstr>
      <vt:lpstr>B. Summ of Req.</vt:lpstr>
      <vt:lpstr>B. Summ of Req. by DU (2)</vt:lpstr>
      <vt:lpstr>D. Strategic Goals &amp; Object (2</vt:lpstr>
      <vt:lpstr>E. ATB Justification</vt:lpstr>
      <vt:lpstr>F. 2013 Crosswalk</vt:lpstr>
      <vt:lpstr>G. 2014 Crosswalk</vt:lpstr>
      <vt:lpstr>I. Permanent Positions (2)</vt:lpstr>
      <vt:lpstr>K. Summary by OC (3)</vt:lpstr>
      <vt:lpstr>'B. Summ of Req.'!Print_Area</vt:lpstr>
      <vt:lpstr>'B. Summ of Req. by DU (2)'!Print_Area</vt:lpstr>
      <vt:lpstr>'D. Strategic Goals &amp; Object (2'!Print_Area</vt:lpstr>
      <vt:lpstr>'E. ATB Justification'!Print_Area</vt:lpstr>
      <vt:lpstr>'F. 2013 Crosswalk'!Print_Area</vt:lpstr>
      <vt:lpstr>'G. 2014 Crosswalk'!Print_Area</vt:lpstr>
      <vt:lpstr>'I. Permanent Positions (2)'!Print_Area</vt:lpstr>
      <vt:lpstr>'K. Summary by OC (3)'!Print_Area</vt:lpstr>
      <vt:lpstr>'E. ATB Justification'!Print_Titles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2014-03-07T15:09:01Z</cp:lastPrinted>
  <dcterms:created xsi:type="dcterms:W3CDTF">2012-12-06T16:08:32Z</dcterms:created>
  <dcterms:modified xsi:type="dcterms:W3CDTF">2014-03-11T16:15:00Z</dcterms:modified>
</cp:coreProperties>
</file>