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"/>
    </mc:Choice>
  </mc:AlternateContent>
  <bookViews>
    <workbookView xWindow="360" yWindow="552" windowWidth="15576" windowHeight="9696"/>
  </bookViews>
  <sheets>
    <sheet name="ar11ch13" sheetId="1" r:id="rId1"/>
  </sheets>
  <definedNames>
    <definedName name="ar10ch13">ar11ch13!$A$9:$CA$192</definedName>
  </definedNames>
  <calcPr calcId="152511"/>
</workbook>
</file>

<file path=xl/calcChain.xml><?xml version="1.0" encoding="utf-8"?>
<calcChain xmlns="http://schemas.openxmlformats.org/spreadsheetml/2006/main">
  <c r="T7" i="1" l="1"/>
  <c r="T6" i="1"/>
  <c r="P7" i="1"/>
  <c r="P6" i="1"/>
  <c r="AY32" i="1" l="1"/>
  <c r="I168" i="1" l="1"/>
  <c r="AR155" i="1" l="1"/>
  <c r="AR129" i="1" l="1"/>
  <c r="AR93" i="1" l="1"/>
  <c r="Z140" i="1" l="1"/>
  <c r="I139" i="1"/>
  <c r="I34" i="1" l="1"/>
  <c r="I81" i="1" l="1"/>
  <c r="Z58" i="1" l="1"/>
  <c r="I58" i="1"/>
  <c r="AR56" i="1"/>
  <c r="I30" i="1" l="1"/>
  <c r="AR22" i="1"/>
  <c r="AR20" i="1" l="1"/>
  <c r="AR134" i="1" l="1"/>
  <c r="AR92" i="1"/>
  <c r="AR87" i="1"/>
  <c r="AR112" i="1"/>
  <c r="BG163" i="1" l="1"/>
  <c r="AY163" i="1"/>
  <c r="AG163" i="1"/>
  <c r="BG192" i="1" l="1"/>
  <c r="BG191" i="1"/>
  <c r="BG190" i="1"/>
  <c r="BG189" i="1"/>
  <c r="BG188" i="1"/>
  <c r="BG187" i="1"/>
  <c r="BG186" i="1"/>
  <c r="BG185" i="1"/>
  <c r="BG184" i="1"/>
  <c r="BG183" i="1"/>
  <c r="BG182" i="1"/>
  <c r="BG181" i="1"/>
  <c r="BG180" i="1"/>
  <c r="BG179" i="1"/>
  <c r="BG178" i="1"/>
  <c r="BG177" i="1"/>
  <c r="BG176" i="1"/>
  <c r="BG175" i="1"/>
  <c r="BG174" i="1"/>
  <c r="BG173" i="1"/>
  <c r="BG172" i="1"/>
  <c r="BG171" i="1"/>
  <c r="BG170" i="1"/>
  <c r="BG169" i="1"/>
  <c r="BG168" i="1"/>
  <c r="BG167" i="1"/>
  <c r="BG166" i="1"/>
  <c r="BG165" i="1"/>
  <c r="BG164" i="1"/>
  <c r="BG162" i="1"/>
  <c r="BG161" i="1"/>
  <c r="BG160" i="1"/>
  <c r="BG159" i="1"/>
  <c r="BG158" i="1"/>
  <c r="BG157" i="1"/>
  <c r="BG156" i="1"/>
  <c r="BG155" i="1"/>
  <c r="BG154" i="1"/>
  <c r="BG153" i="1"/>
  <c r="BG152" i="1"/>
  <c r="BG151" i="1"/>
  <c r="BG150" i="1"/>
  <c r="BG149" i="1"/>
  <c r="BG148" i="1"/>
  <c r="BG147" i="1"/>
  <c r="BG145" i="1"/>
  <c r="BG144" i="1"/>
  <c r="BG143" i="1"/>
  <c r="BG142" i="1"/>
  <c r="BG141" i="1"/>
  <c r="BG140" i="1"/>
  <c r="BG139" i="1"/>
  <c r="BG138" i="1"/>
  <c r="BG137" i="1"/>
  <c r="BG136" i="1"/>
  <c r="BG135" i="1"/>
  <c r="BG134" i="1"/>
  <c r="BG133" i="1"/>
  <c r="BG132" i="1"/>
  <c r="BG131" i="1"/>
  <c r="BG130" i="1"/>
  <c r="BG129" i="1"/>
  <c r="BG128" i="1"/>
  <c r="BG127" i="1"/>
  <c r="BG126" i="1"/>
  <c r="BG125" i="1"/>
  <c r="BG124" i="1"/>
  <c r="BG123" i="1"/>
  <c r="BG122" i="1"/>
  <c r="BG121" i="1"/>
  <c r="BG120" i="1"/>
  <c r="BG119" i="1"/>
  <c r="BG118" i="1"/>
  <c r="BG117" i="1"/>
  <c r="BG116" i="1"/>
  <c r="BG115" i="1"/>
  <c r="BG114" i="1"/>
  <c r="BG113" i="1"/>
  <c r="BG112" i="1"/>
  <c r="BG111" i="1"/>
  <c r="BG110" i="1"/>
  <c r="BG109" i="1"/>
  <c r="BG108" i="1"/>
  <c r="BG107" i="1"/>
  <c r="BG106" i="1"/>
  <c r="BG105" i="1"/>
  <c r="BG104" i="1"/>
  <c r="BG103" i="1"/>
  <c r="BG102" i="1"/>
  <c r="BG101" i="1"/>
  <c r="BG100" i="1"/>
  <c r="BG99" i="1"/>
  <c r="BG98" i="1"/>
  <c r="BG97" i="1"/>
  <c r="BG96" i="1"/>
  <c r="BG95" i="1"/>
  <c r="BG94" i="1"/>
  <c r="BG93" i="1"/>
  <c r="BG92" i="1"/>
  <c r="BG91" i="1"/>
  <c r="BG90" i="1"/>
  <c r="BG89" i="1"/>
  <c r="BG88" i="1"/>
  <c r="BG87" i="1"/>
  <c r="BG86" i="1"/>
  <c r="BG85" i="1"/>
  <c r="BG84" i="1"/>
  <c r="BG83" i="1"/>
  <c r="BG82" i="1"/>
  <c r="BG81" i="1"/>
  <c r="BG80" i="1"/>
  <c r="BG79" i="1"/>
  <c r="BG78" i="1"/>
  <c r="BG77" i="1"/>
  <c r="BG76" i="1"/>
  <c r="BG75" i="1"/>
  <c r="BG74" i="1"/>
  <c r="BG73" i="1"/>
  <c r="BG72" i="1"/>
  <c r="BG70" i="1"/>
  <c r="BG69" i="1"/>
  <c r="BG68" i="1"/>
  <c r="BG67" i="1"/>
  <c r="BG66" i="1"/>
  <c r="BG65" i="1"/>
  <c r="BG64" i="1"/>
  <c r="BG63" i="1"/>
  <c r="BG62" i="1"/>
  <c r="BG61" i="1"/>
  <c r="BG60" i="1"/>
  <c r="BG59" i="1"/>
  <c r="BG58" i="1"/>
  <c r="BG57" i="1"/>
  <c r="BG56" i="1"/>
  <c r="BG55" i="1"/>
  <c r="BG54" i="1"/>
  <c r="BG53" i="1"/>
  <c r="BG52" i="1"/>
  <c r="BG51" i="1"/>
  <c r="BG50" i="1"/>
  <c r="BG49" i="1"/>
  <c r="BG48" i="1"/>
  <c r="BG47" i="1"/>
  <c r="BG45" i="1"/>
  <c r="BG44" i="1"/>
  <c r="BG43" i="1"/>
  <c r="BG42" i="1"/>
  <c r="BG41" i="1"/>
  <c r="BG40" i="1"/>
  <c r="BG39" i="1"/>
  <c r="BG38" i="1"/>
  <c r="BG37" i="1"/>
  <c r="BG36" i="1"/>
  <c r="BG35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AY192" i="1"/>
  <c r="AY191" i="1"/>
  <c r="AY190" i="1"/>
  <c r="AY189" i="1"/>
  <c r="AY188" i="1"/>
  <c r="AY187" i="1"/>
  <c r="AY186" i="1"/>
  <c r="AY185" i="1"/>
  <c r="AY184" i="1"/>
  <c r="AY183" i="1"/>
  <c r="AY182" i="1"/>
  <c r="AY181" i="1"/>
  <c r="AY180" i="1"/>
  <c r="AY179" i="1"/>
  <c r="AY178" i="1"/>
  <c r="AY177" i="1"/>
  <c r="AY176" i="1"/>
  <c r="AY175" i="1"/>
  <c r="AY174" i="1"/>
  <c r="AY173" i="1"/>
  <c r="AY172" i="1"/>
  <c r="AY171" i="1"/>
  <c r="AY170" i="1"/>
  <c r="AY169" i="1"/>
  <c r="AY168" i="1"/>
  <c r="AY167" i="1"/>
  <c r="AY166" i="1"/>
  <c r="AY165" i="1"/>
  <c r="AY164" i="1"/>
  <c r="AY162" i="1"/>
  <c r="AY161" i="1"/>
  <c r="AY160" i="1"/>
  <c r="AY159" i="1"/>
  <c r="AY158" i="1"/>
  <c r="AY157" i="1"/>
  <c r="AY156" i="1"/>
  <c r="AY155" i="1"/>
  <c r="AY154" i="1"/>
  <c r="AY153" i="1"/>
  <c r="AY152" i="1"/>
  <c r="AY151" i="1"/>
  <c r="AY150" i="1"/>
  <c r="AY149" i="1"/>
  <c r="AY148" i="1"/>
  <c r="AY147" i="1"/>
  <c r="AY145" i="1"/>
  <c r="AY144" i="1"/>
  <c r="AY143" i="1"/>
  <c r="AY142" i="1"/>
  <c r="AY141" i="1"/>
  <c r="AY140" i="1"/>
  <c r="AY139" i="1"/>
  <c r="AY138" i="1"/>
  <c r="AY137" i="1"/>
  <c r="AY136" i="1"/>
  <c r="AY135" i="1"/>
  <c r="AY134" i="1"/>
  <c r="AY133" i="1"/>
  <c r="AY132" i="1"/>
  <c r="AY131" i="1"/>
  <c r="AY130" i="1"/>
  <c r="AY129" i="1"/>
  <c r="AY128" i="1"/>
  <c r="AY127" i="1"/>
  <c r="AY126" i="1"/>
  <c r="AY125" i="1"/>
  <c r="AY124" i="1"/>
  <c r="AY123" i="1"/>
  <c r="AY122" i="1"/>
  <c r="AY121" i="1"/>
  <c r="AY120" i="1"/>
  <c r="AY119" i="1"/>
  <c r="AY118" i="1"/>
  <c r="AY117" i="1"/>
  <c r="AY116" i="1"/>
  <c r="AY115" i="1"/>
  <c r="AY114" i="1"/>
  <c r="AY113" i="1"/>
  <c r="AY112" i="1"/>
  <c r="AY111" i="1"/>
  <c r="AY110" i="1"/>
  <c r="AY109" i="1"/>
  <c r="AY108" i="1"/>
  <c r="AY107" i="1"/>
  <c r="AY106" i="1"/>
  <c r="AY105" i="1"/>
  <c r="AY104" i="1"/>
  <c r="AY103" i="1"/>
  <c r="AY102" i="1"/>
  <c r="AY101" i="1"/>
  <c r="AY100" i="1"/>
  <c r="AY99" i="1"/>
  <c r="AY98" i="1"/>
  <c r="AY97" i="1"/>
  <c r="AY96" i="1"/>
  <c r="AY95" i="1"/>
  <c r="AY94" i="1"/>
  <c r="AY93" i="1"/>
  <c r="AY92" i="1"/>
  <c r="AY91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5" i="1"/>
  <c r="AY44" i="1"/>
  <c r="AY43" i="1"/>
  <c r="AY42" i="1"/>
  <c r="AY41" i="1"/>
  <c r="AY40" i="1"/>
  <c r="AY39" i="1"/>
  <c r="AY38" i="1"/>
  <c r="AY37" i="1"/>
  <c r="AY36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5" i="1"/>
  <c r="AG44" i="1"/>
  <c r="AG43" i="1"/>
  <c r="AG42" i="1"/>
  <c r="AG41" i="1"/>
  <c r="AG40" i="1"/>
  <c r="AG39" i="1"/>
  <c r="AG38" i="1"/>
  <c r="AG37" i="1"/>
  <c r="AG36" i="1"/>
  <c r="AY35" i="1"/>
  <c r="AY34" i="1"/>
  <c r="AY33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BG9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</calcChain>
</file>

<file path=xl/sharedStrings.xml><?xml version="1.0" encoding="utf-8"?>
<sst xmlns="http://schemas.openxmlformats.org/spreadsheetml/2006/main" count="957" uniqueCount="601">
  <si>
    <t>Balboa</t>
  </si>
  <si>
    <t>Isabel</t>
  </si>
  <si>
    <t>Bankowski</t>
  </si>
  <si>
    <t>Carolyn</t>
  </si>
  <si>
    <t>Barkley, Jr.</t>
  </si>
  <si>
    <t>Harold</t>
  </si>
  <si>
    <t>Bates</t>
  </si>
  <si>
    <t>Carl</t>
  </si>
  <si>
    <t>Beaulieu</t>
  </si>
  <si>
    <t>Sterling</t>
  </si>
  <si>
    <t>Bell</t>
  </si>
  <si>
    <t>J.C.</t>
  </si>
  <si>
    <t>Beskin</t>
  </si>
  <si>
    <t>Herbert</t>
  </si>
  <si>
    <t>Billingslea, Jr.</t>
  </si>
  <si>
    <t>Thomas</t>
  </si>
  <si>
    <t>Black, Jr.</t>
  </si>
  <si>
    <t>Joseph</t>
  </si>
  <si>
    <t>Boudloche</t>
  </si>
  <si>
    <t>Cindy</t>
  </si>
  <si>
    <t>Boyajian</t>
  </si>
  <si>
    <t>John</t>
  </si>
  <si>
    <t>Branigan</t>
  </si>
  <si>
    <t>Timothy</t>
  </si>
  <si>
    <t>Brothers</t>
  </si>
  <si>
    <t>Robert</t>
  </si>
  <si>
    <t>Brown</t>
  </si>
  <si>
    <t>Russell</t>
  </si>
  <si>
    <t>Sylvia</t>
  </si>
  <si>
    <t>Brunner</t>
  </si>
  <si>
    <t>Daniel</t>
  </si>
  <si>
    <t>Burden</t>
  </si>
  <si>
    <t>Beverly</t>
  </si>
  <si>
    <t>Burks</t>
  </si>
  <si>
    <t>Margaret</t>
  </si>
  <si>
    <t>Carlson</t>
  </si>
  <si>
    <t>Kyle</t>
  </si>
  <si>
    <t>Carrion</t>
  </si>
  <si>
    <t>Jose</t>
  </si>
  <si>
    <t>Carroll</t>
  </si>
  <si>
    <t>Krispen</t>
  </si>
  <si>
    <t>Celli</t>
  </si>
  <si>
    <t>Andrea</t>
  </si>
  <si>
    <t>Chael</t>
  </si>
  <si>
    <t>Paul</t>
  </si>
  <si>
    <t>Chatterton</t>
  </si>
  <si>
    <t>William</t>
  </si>
  <si>
    <t>Clark</t>
  </si>
  <si>
    <t>Michael</t>
  </si>
  <si>
    <t>Cohen</t>
  </si>
  <si>
    <t>Amrane</t>
  </si>
  <si>
    <t>Connelly</t>
  </si>
  <si>
    <t>Rebecca</t>
  </si>
  <si>
    <t>Cosby</t>
  </si>
  <si>
    <t>Ellen</t>
  </si>
  <si>
    <t>Aikman</t>
  </si>
  <si>
    <t>Donald</t>
  </si>
  <si>
    <t>Anderson</t>
  </si>
  <si>
    <t>Kevin</t>
  </si>
  <si>
    <t>Babin</t>
  </si>
  <si>
    <t>Joyce</t>
  </si>
  <si>
    <t>Countryman</t>
  </si>
  <si>
    <t>Janna</t>
  </si>
  <si>
    <t>Cox</t>
  </si>
  <si>
    <t>Stuart</t>
  </si>
  <si>
    <t>Crawford</t>
  </si>
  <si>
    <t>Annette</t>
  </si>
  <si>
    <t>Cuntz</t>
  </si>
  <si>
    <t>Warren</t>
  </si>
  <si>
    <t>Curry</t>
  </si>
  <si>
    <t>Nancy</t>
  </si>
  <si>
    <t>Danielson</t>
  </si>
  <si>
    <t>Rodney</t>
  </si>
  <si>
    <t>Davidson</t>
  </si>
  <si>
    <t>Decker</t>
  </si>
  <si>
    <t>DeHart, III</t>
  </si>
  <si>
    <t>Charles</t>
  </si>
  <si>
    <t>DeLaney</t>
  </si>
  <si>
    <t>Ann</t>
  </si>
  <si>
    <t>Dockery</t>
  </si>
  <si>
    <t>Kathy</t>
  </si>
  <si>
    <t>Drewes</t>
  </si>
  <si>
    <t>Wayne</t>
  </si>
  <si>
    <t>Drummond</t>
  </si>
  <si>
    <t>Dunbar</t>
  </si>
  <si>
    <t>Carol</t>
  </si>
  <si>
    <t>Eck</t>
  </si>
  <si>
    <t>Lonnie</t>
  </si>
  <si>
    <t>Fessenden</t>
  </si>
  <si>
    <t>Peter</t>
  </si>
  <si>
    <t>Fink</t>
  </si>
  <si>
    <t>Richard</t>
  </si>
  <si>
    <t>K. Michael</t>
  </si>
  <si>
    <t>Gallo</t>
  </si>
  <si>
    <t>Gooding</t>
  </si>
  <si>
    <t>Jack</t>
  </si>
  <si>
    <t>Goodman</t>
  </si>
  <si>
    <t>Adam</t>
  </si>
  <si>
    <t>Goodwin</t>
  </si>
  <si>
    <t>Joy</t>
  </si>
  <si>
    <t>Greenberg</t>
  </si>
  <si>
    <t>Marie-Ann</t>
  </si>
  <si>
    <t>Griffin</t>
  </si>
  <si>
    <t>Grigsby</t>
  </si>
  <si>
    <t>Grossman</t>
  </si>
  <si>
    <t>Mary</t>
  </si>
  <si>
    <t>Gustafson</t>
  </si>
  <si>
    <t>Hamilton</t>
  </si>
  <si>
    <t>Jan</t>
  </si>
  <si>
    <t>Hardeman</t>
  </si>
  <si>
    <t>Hart</t>
  </si>
  <si>
    <t>Leigh</t>
  </si>
  <si>
    <t>Hastings</t>
  </si>
  <si>
    <t>E. Eugene</t>
  </si>
  <si>
    <t>Heitkamp</t>
  </si>
  <si>
    <t>Hendren, Jr.</t>
  </si>
  <si>
    <t>Ray</t>
  </si>
  <si>
    <t>Henley, Jr.</t>
  </si>
  <si>
    <t>James</t>
  </si>
  <si>
    <t>Herkert</t>
  </si>
  <si>
    <t>Holland</t>
  </si>
  <si>
    <t>Gretchen</t>
  </si>
  <si>
    <t>Hope</t>
  </si>
  <si>
    <t>Camille</t>
  </si>
  <si>
    <t>Howe</t>
  </si>
  <si>
    <t>David</t>
  </si>
  <si>
    <t>Hu</t>
  </si>
  <si>
    <t>Howard</t>
  </si>
  <si>
    <t>Hurst</t>
  </si>
  <si>
    <t>Kristin</t>
  </si>
  <si>
    <t>Ivy</t>
  </si>
  <si>
    <t>Kearney</t>
  </si>
  <si>
    <t>Keller</t>
  </si>
  <si>
    <t>Jasmine</t>
  </si>
  <si>
    <t>Kellner</t>
  </si>
  <si>
    <t>Jeffrey</t>
  </si>
  <si>
    <t>Kerney</t>
  </si>
  <si>
    <t>Gwendolyn</t>
  </si>
  <si>
    <t>Kerns</t>
  </si>
  <si>
    <t>Dianne</t>
  </si>
  <si>
    <t>King</t>
  </si>
  <si>
    <t>LaBarge, Jr.</t>
  </si>
  <si>
    <t>Langehennig</t>
  </si>
  <si>
    <t>Deborah</t>
  </si>
  <si>
    <t>Laughlin</t>
  </si>
  <si>
    <t>Kathleen</t>
  </si>
  <si>
    <t>Lawrence</t>
  </si>
  <si>
    <t>Long</t>
  </si>
  <si>
    <t>Fred</t>
  </si>
  <si>
    <t>Macco</t>
  </si>
  <si>
    <t>Maney</t>
  </si>
  <si>
    <t>Edward</t>
  </si>
  <si>
    <t>Marshall</t>
  </si>
  <si>
    <t>Marilyn</t>
  </si>
  <si>
    <t>Massey</t>
  </si>
  <si>
    <t>Elaina</t>
  </si>
  <si>
    <t>McCallister</t>
  </si>
  <si>
    <t>McCarty</t>
  </si>
  <si>
    <t>Mark</t>
  </si>
  <si>
    <t>Meredith</t>
  </si>
  <si>
    <t>O. Byron</t>
  </si>
  <si>
    <t>Meyer</t>
  </si>
  <si>
    <t>Lydia</t>
  </si>
  <si>
    <t>Miller</t>
  </si>
  <si>
    <t>Debra</t>
  </si>
  <si>
    <t>Mogavero</t>
  </si>
  <si>
    <t>Albert</t>
  </si>
  <si>
    <t>Morris</t>
  </si>
  <si>
    <t>Helen</t>
  </si>
  <si>
    <t>Neway</t>
  </si>
  <si>
    <t>Norwood</t>
  </si>
  <si>
    <t>Gary</t>
  </si>
  <si>
    <t>O'Cheskey</t>
  </si>
  <si>
    <t>Walter</t>
  </si>
  <si>
    <t>Oliveras-Rivera</t>
  </si>
  <si>
    <t>Alejandro</t>
  </si>
  <si>
    <t>Pappalardo</t>
  </si>
  <si>
    <t>Denise</t>
  </si>
  <si>
    <t>Peake</t>
  </si>
  <si>
    <t>Pees</t>
  </si>
  <si>
    <t>Frank</t>
  </si>
  <si>
    <t>Powers</t>
  </si>
  <si>
    <t>Reiber</t>
  </si>
  <si>
    <t>George</t>
  </si>
  <si>
    <t>Reigle</t>
  </si>
  <si>
    <t>Frederick</t>
  </si>
  <si>
    <t>Ridgway</t>
  </si>
  <si>
    <t>Rodgers</t>
  </si>
  <si>
    <t>Brett</t>
  </si>
  <si>
    <t>Rodriguez</t>
  </si>
  <si>
    <t>Keith</t>
  </si>
  <si>
    <t>Rojas</t>
  </si>
  <si>
    <t>Elizabeth</t>
  </si>
  <si>
    <t>Rosen</t>
  </si>
  <si>
    <t>Toby</t>
  </si>
  <si>
    <t>Rosenthal</t>
  </si>
  <si>
    <t>Rucinski</t>
  </si>
  <si>
    <t>Ruskin</t>
  </si>
  <si>
    <t>Russo</t>
  </si>
  <si>
    <t>Sapir</t>
  </si>
  <si>
    <t>Sensenich</t>
  </si>
  <si>
    <t>Shopneck</t>
  </si>
  <si>
    <t>Craig</t>
  </si>
  <si>
    <t>Sikes</t>
  </si>
  <si>
    <t>Lucy</t>
  </si>
  <si>
    <t>Simon</t>
  </si>
  <si>
    <t>Skehen</t>
  </si>
  <si>
    <t>Kelley</t>
  </si>
  <si>
    <t>Skelton</t>
  </si>
  <si>
    <t>Smith</t>
  </si>
  <si>
    <t>Terry</t>
  </si>
  <si>
    <t>Stackhouse</t>
  </si>
  <si>
    <t>R. Clinton</t>
  </si>
  <si>
    <t>Stephenson, Jr.</t>
  </si>
  <si>
    <t>Thornburg</t>
  </si>
  <si>
    <t>Jon</t>
  </si>
  <si>
    <t>Townson</t>
  </si>
  <si>
    <t>Mary Ida</t>
  </si>
  <si>
    <t>Vardaman</t>
  </si>
  <si>
    <t>M. Terre</t>
  </si>
  <si>
    <t>Vaughn</t>
  </si>
  <si>
    <t>Still</t>
  </si>
  <si>
    <t>C. Kenneth</t>
  </si>
  <si>
    <t>Sumski</t>
  </si>
  <si>
    <t>Swimelar</t>
  </si>
  <si>
    <t>Tammy</t>
  </si>
  <si>
    <t>Waage</t>
  </si>
  <si>
    <t>Warford</t>
  </si>
  <si>
    <t>Weatherford</t>
  </si>
  <si>
    <t>Laurie</t>
  </si>
  <si>
    <t>Wein</t>
  </si>
  <si>
    <t>Dale</t>
  </si>
  <si>
    <t>Weiner</t>
  </si>
  <si>
    <t>Robin</t>
  </si>
  <si>
    <t>Whaley</t>
  </si>
  <si>
    <t>Whiton</t>
  </si>
  <si>
    <t>Molly</t>
  </si>
  <si>
    <t>Whitten</t>
  </si>
  <si>
    <t>Alice</t>
  </si>
  <si>
    <t>Jo</t>
  </si>
  <si>
    <t>Williams</t>
  </si>
  <si>
    <t>Wilson</t>
  </si>
  <si>
    <t>Winnecour</t>
  </si>
  <si>
    <t>Ronda</t>
  </si>
  <si>
    <t>Wyman</t>
  </si>
  <si>
    <t>Zeman</t>
  </si>
  <si>
    <t>Sally</t>
  </si>
  <si>
    <t>Zimmerman</t>
  </si>
  <si>
    <t>C. Barry</t>
  </si>
  <si>
    <t>GROSS DEBTOR PAYMENTS</t>
  </si>
  <si>
    <t>TOTAL TRUST FUND RECEIPTS</t>
  </si>
  <si>
    <t>NET DEBTOR PAYMENTS</t>
  </si>
  <si>
    <t>ONGOING MORTGAGE PYMTS - FEE</t>
  </si>
  <si>
    <t>MORTGAGE ARREARAGES - FEE</t>
  </si>
  <si>
    <t>ALL OTHER SECURED DEBT - FEE</t>
  </si>
  <si>
    <t>ONGOING MORTGAGE PYMTS - NO FEE</t>
  </si>
  <si>
    <t>ALL OTHER SECURED DEBT - NO FEE</t>
  </si>
  <si>
    <t>ONGOING DOMESTIC SUPPORT PYMTS. - FEE</t>
  </si>
  <si>
    <t>ALL OTHER PRIORITY DEBT - FEE</t>
  </si>
  <si>
    <t>ONGOING DOMESTIC SUPPORT PYMTS. - NO FEE</t>
  </si>
  <si>
    <t>ALL OTHER PRIORITY DEBT - NO FEE</t>
  </si>
  <si>
    <t>UNSECURED</t>
  </si>
  <si>
    <t>DEBTOR ATTY'S</t>
  </si>
  <si>
    <t>503(b) AWARDS</t>
  </si>
  <si>
    <t>OTHER ADMIN</t>
  </si>
  <si>
    <t>TOTAL %FEE DISBURS.</t>
  </si>
  <si>
    <t>TOTAL NON-FEE DISBURS.</t>
  </si>
  <si>
    <t>TOTAL DISBURS.</t>
  </si>
  <si>
    <t>CASH TO RECEIPTS RATIO</t>
  </si>
  <si>
    <t>AVG. % FEE</t>
  </si>
  <si>
    <t>$FEES TRANSFERRED</t>
  </si>
  <si>
    <t>FEES ON DIRECT PMTS</t>
  </si>
  <si>
    <t>DIRECT PAYMENTS</t>
  </si>
  <si>
    <t>EMPLOYEE SALARIES</t>
  </si>
  <si>
    <t>EMPLOYER CONTRIBUTION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</si>
  <si>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</si>
  <si>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</si>
  <si>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</si>
  <si>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</si>
  <si>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</si>
  <si>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</si>
  <si>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</si>
  <si>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</si>
  <si>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TELEPH/POST/SUPPLIES</t>
  </si>
  <si>
    <t>TRAINING (NON-UST)</t>
  </si>
  <si>
    <t>DEBTOR EDUCATION</t>
  </si>
  <si>
    <t>EQUIP/FURN RENTAL</t>
  </si>
  <si>
    <t>EQUIP/FURN PURCHASE</t>
  </si>
  <si>
    <t>TOTAL ALLOC /RELATED</t>
  </si>
  <si>
    <t>TOTAL ACTUAL EXPENSES</t>
  </si>
  <si>
    <t>MISDISBURS.</t>
  </si>
  <si>
    <t>ACTUAL COMP'N</t>
  </si>
  <si>
    <t>EXCESS COMP'N</t>
  </si>
  <si>
    <t>ENDING EXP. FUND BALANCE</t>
  </si>
  <si>
    <t>EXP. FUND IN EXCESS OF 25%</t>
  </si>
  <si>
    <t>ACCUM. OPER. DEFICIT</t>
  </si>
  <si>
    <t>NEW CASES FILED</t>
  </si>
  <si>
    <t>CASES REOPEN</t>
  </si>
  <si>
    <t>CLOSURE OF REOPEN. CASES</t>
  </si>
  <si>
    <t>CONVERSION PRE-CONFIRM</t>
  </si>
  <si>
    <t>CONVERSION POST-CONFIRM</t>
  </si>
  <si>
    <t>DISMISS PRE-CONFIRM</t>
  </si>
  <si>
    <t>DISMISS POST-CONFIRM</t>
  </si>
  <si>
    <t>CASES TRANSFER IN</t>
  </si>
  <si>
    <t>OTHER ADJUSTS</t>
  </si>
  <si>
    <t>CLOSED COMPLETE PLAN</t>
  </si>
  <si>
    <t>CLOSED HARDSHIP DISCHARGE</t>
  </si>
  <si>
    <t>CASES &gt; 65 MOS.</t>
  </si>
  <si>
    <t>70% or MORE</t>
  </si>
  <si>
    <t>40%-69%</t>
  </si>
  <si>
    <t>1-39%</t>
  </si>
  <si>
    <t>NO USEC'D CLAIMS</t>
  </si>
  <si>
    <t>SECURED - FEE</t>
  </si>
  <si>
    <t>SECURED - NO FEE</t>
  </si>
  <si>
    <t>PRIORITY - FEE</t>
  </si>
  <si>
    <t>PRIORITY - NO FEE</t>
  </si>
  <si>
    <t>PAYOUT TO NONPRIORITY UNSECUREDS-COMPLETE</t>
  </si>
  <si>
    <t>REG</t>
  </si>
  <si>
    <t>TRUSTEE LAST NAME</t>
  </si>
  <si>
    <t>TRUSTEE FIRST NAME</t>
  </si>
  <si>
    <t>CITY</t>
  </si>
  <si>
    <t>STATE</t>
  </si>
  <si>
    <t>DISTRICT APPT.</t>
  </si>
  <si>
    <t>NATIONAL TOTALS</t>
  </si>
  <si>
    <t>NATIONAL AVG. PER OPERATION</t>
  </si>
  <si>
    <t>Le</t>
  </si>
  <si>
    <t>DeRosa</t>
  </si>
  <si>
    <t>Marianne</t>
  </si>
  <si>
    <t>Gorman</t>
  </si>
  <si>
    <t>Hyman</t>
  </si>
  <si>
    <t>Niklas</t>
  </si>
  <si>
    <t>Cynthia</t>
  </si>
  <si>
    <t>Barkley</t>
  </si>
  <si>
    <t>Locke</t>
  </si>
  <si>
    <t>Truman</t>
  </si>
  <si>
    <t>Tim</t>
  </si>
  <si>
    <t>Hildebrand, III</t>
  </si>
  <si>
    <t>Henry</t>
  </si>
  <si>
    <t>Bekofske</t>
  </si>
  <si>
    <t>McDonald, Jr.</t>
  </si>
  <si>
    <t>Germeraad</t>
  </si>
  <si>
    <t>Musgrave, II</t>
  </si>
  <si>
    <t>Stearns</t>
  </si>
  <si>
    <t>Glenn</t>
  </si>
  <si>
    <t>Compton</t>
  </si>
  <si>
    <t>Larry</t>
  </si>
  <si>
    <t>Stewart</t>
  </si>
  <si>
    <t>Bonney</t>
  </si>
  <si>
    <t>N.A.</t>
  </si>
  <si>
    <t>INTEREST</t>
  </si>
  <si>
    <t>Bronitsky</t>
  </si>
  <si>
    <t>Martha</t>
  </si>
  <si>
    <t>Burchard, Jr.</t>
  </si>
  <si>
    <t>Derham-Burk</t>
  </si>
  <si>
    <t>Devin</t>
  </si>
  <si>
    <t>Greer</t>
  </si>
  <si>
    <t>Johnson</t>
  </si>
  <si>
    <t>Leavitt</t>
  </si>
  <si>
    <t>Van Meter</t>
  </si>
  <si>
    <t>Yarnall</t>
  </si>
  <si>
    <t>Rick</t>
  </si>
  <si>
    <t>Stevenson</t>
  </si>
  <si>
    <t>Boston</t>
  </si>
  <si>
    <t>Massachusetts</t>
  </si>
  <si>
    <t>Providence</t>
  </si>
  <si>
    <t>Rhode Island</t>
  </si>
  <si>
    <t>Brunswick</t>
  </si>
  <si>
    <t>Maine</t>
  </si>
  <si>
    <t>Worcester</t>
  </si>
  <si>
    <t>Manchester</t>
  </si>
  <si>
    <t>New Hampshire</t>
  </si>
  <si>
    <t>Albany</t>
  </si>
  <si>
    <t>Northern</t>
  </si>
  <si>
    <t>New York</t>
  </si>
  <si>
    <t>Jericho</t>
  </si>
  <si>
    <t>Eastern</t>
  </si>
  <si>
    <t>Melville</t>
  </si>
  <si>
    <t>Buffalo</t>
  </si>
  <si>
    <t>Western</t>
  </si>
  <si>
    <t>Rochester</t>
  </si>
  <si>
    <t>White Plains</t>
  </si>
  <si>
    <t>Southern</t>
  </si>
  <si>
    <t>White River Jct</t>
  </si>
  <si>
    <t>Vermont</t>
  </si>
  <si>
    <t>Syracuse</t>
  </si>
  <si>
    <t>Hartford</t>
  </si>
  <si>
    <t>Connecticut</t>
  </si>
  <si>
    <t>Cherry Hill</t>
  </si>
  <si>
    <t>New Jersey</t>
  </si>
  <si>
    <t>Hummelstown</t>
  </si>
  <si>
    <t>Middle</t>
  </si>
  <si>
    <t>Pennsylvania</t>
  </si>
  <si>
    <t>Fairfield</t>
  </si>
  <si>
    <t>Wilmington</t>
  </si>
  <si>
    <t>Delaware</t>
  </si>
  <si>
    <t>Philadelphia</t>
  </si>
  <si>
    <t>Reading</t>
  </si>
  <si>
    <t>Robbinsville</t>
  </si>
  <si>
    <t>Pittsburgh</t>
  </si>
  <si>
    <t>Richmond</t>
  </si>
  <si>
    <t>Virginia</t>
  </si>
  <si>
    <t>Charlottesville</t>
  </si>
  <si>
    <t>Laurel</t>
  </si>
  <si>
    <t>Maryland</t>
  </si>
  <si>
    <t>Roanoke</t>
  </si>
  <si>
    <t>Baltimore</t>
  </si>
  <si>
    <t>Chesapeake</t>
  </si>
  <si>
    <t>Columbia</t>
  </si>
  <si>
    <t>South Carolina</t>
  </si>
  <si>
    <t>Alexandria</t>
  </si>
  <si>
    <t>Bowie</t>
  </si>
  <si>
    <t>Greenville</t>
  </si>
  <si>
    <t>South Charleston</t>
  </si>
  <si>
    <t>Northern and Southern</t>
  </si>
  <si>
    <t>West Virginia</t>
  </si>
  <si>
    <t>Washington</t>
  </si>
  <si>
    <t>District of Columbia</t>
  </si>
  <si>
    <t>Bristol</t>
  </si>
  <si>
    <t>Mt. Pleasant</t>
  </si>
  <si>
    <t>Jackson</t>
  </si>
  <si>
    <t>Mississippi</t>
  </si>
  <si>
    <t>Metairie</t>
  </si>
  <si>
    <t>Louisiana</t>
  </si>
  <si>
    <t>Hattiesburg</t>
  </si>
  <si>
    <t>Baton Rouge</t>
  </si>
  <si>
    <t>Gulfport</t>
  </si>
  <si>
    <t>Shreveport</t>
  </si>
  <si>
    <t>Monroe</t>
  </si>
  <si>
    <t>Lafayette</t>
  </si>
  <si>
    <t>Brandon</t>
  </si>
  <si>
    <t>Plano</t>
  </si>
  <si>
    <t>Texas</t>
  </si>
  <si>
    <t>Lubbock</t>
  </si>
  <si>
    <t>Irving</t>
  </si>
  <si>
    <t>Tyler</t>
  </si>
  <si>
    <t>N. Richland Hills</t>
  </si>
  <si>
    <t>Ft. Worth</t>
  </si>
  <si>
    <t>Corpus Christi</t>
  </si>
  <si>
    <t>El Paso</t>
  </si>
  <si>
    <t>Houston</t>
  </si>
  <si>
    <t>Austin</t>
  </si>
  <si>
    <t>Midland</t>
  </si>
  <si>
    <t>San Antonio</t>
  </si>
  <si>
    <t>Memphis</t>
  </si>
  <si>
    <t>Tennessee</t>
  </si>
  <si>
    <t>Lexington</t>
  </si>
  <si>
    <t>Kentucky</t>
  </si>
  <si>
    <t>Nashville</t>
  </si>
  <si>
    <t>Knoxville</t>
  </si>
  <si>
    <t>Louisville</t>
  </si>
  <si>
    <t>Chattanooga</t>
  </si>
  <si>
    <t>Flint</t>
  </si>
  <si>
    <t>Michigan</t>
  </si>
  <si>
    <t>Cincinnati</t>
  </si>
  <si>
    <t>Ohio</t>
  </si>
  <si>
    <t>Detroit</t>
  </si>
  <si>
    <t>Kalamazoo</t>
  </si>
  <si>
    <t>Youngstown</t>
  </si>
  <si>
    <t>Toledo</t>
  </si>
  <si>
    <t>Dayton</t>
  </si>
  <si>
    <t>Saginaw</t>
  </si>
  <si>
    <t>Worthington</t>
  </si>
  <si>
    <t>Grand Rapids</t>
  </si>
  <si>
    <t>Canton</t>
  </si>
  <si>
    <t>Akron</t>
  </si>
  <si>
    <t>Southfield</t>
  </si>
  <si>
    <t>Cleveland</t>
  </si>
  <si>
    <t>Fort Wayne</t>
  </si>
  <si>
    <t>Indiana</t>
  </si>
  <si>
    <t>Seymour</t>
  </si>
  <si>
    <t>Indianapolis</t>
  </si>
  <si>
    <t>Merrillville</t>
  </si>
  <si>
    <t>Peoria</t>
  </si>
  <si>
    <t>Central</t>
  </si>
  <si>
    <t>Illinois</t>
  </si>
  <si>
    <t>Terre Haute</t>
  </si>
  <si>
    <t>Petersburg</t>
  </si>
  <si>
    <t>Benton</t>
  </si>
  <si>
    <t>South Bend</t>
  </si>
  <si>
    <t>Evansville</t>
  </si>
  <si>
    <t>Swansea</t>
  </si>
  <si>
    <t>Madison</t>
  </si>
  <si>
    <t>Wisconsin</t>
  </si>
  <si>
    <t>Milwaukee</t>
  </si>
  <si>
    <t>Oshkosh</t>
  </si>
  <si>
    <t>Chicago</t>
  </si>
  <si>
    <t>Rockford</t>
  </si>
  <si>
    <t>Lisle</t>
  </si>
  <si>
    <t>Barnesville</t>
  </si>
  <si>
    <t>Minnesota</t>
  </si>
  <si>
    <t>Fargo</t>
  </si>
  <si>
    <t>North Dakota</t>
  </si>
  <si>
    <t>Waterloo</t>
  </si>
  <si>
    <t>Iowa</t>
  </si>
  <si>
    <t>Minneapolis</t>
  </si>
  <si>
    <t>Des Moines</t>
  </si>
  <si>
    <t>Aberdeen</t>
  </si>
  <si>
    <t>South Dakota</t>
  </si>
  <si>
    <t>Little Rock</t>
  </si>
  <si>
    <t>Eastern and Western</t>
  </si>
  <si>
    <t>Arkansas</t>
  </si>
  <si>
    <t>Kansas City</t>
  </si>
  <si>
    <t>Missouri</t>
  </si>
  <si>
    <t>St. Louis</t>
  </si>
  <si>
    <t>Omaha</t>
  </si>
  <si>
    <t>Nebraska</t>
  </si>
  <si>
    <t>North Little Rock</t>
  </si>
  <si>
    <t>Phoenix</t>
  </si>
  <si>
    <t>Arizona</t>
  </si>
  <si>
    <t>Tucson</t>
  </si>
  <si>
    <t>San Diego</t>
  </si>
  <si>
    <t>California</t>
  </si>
  <si>
    <t>Honolulu</t>
  </si>
  <si>
    <t>Hawaii, Guam &amp; North. Mariana Islands</t>
  </si>
  <si>
    <t>Orange</t>
  </si>
  <si>
    <t>Los Angeles</t>
  </si>
  <si>
    <t>Riverside</t>
  </si>
  <si>
    <t>Sherman Oaks</t>
  </si>
  <si>
    <t>Hayward</t>
  </si>
  <si>
    <t>Foster City</t>
  </si>
  <si>
    <t>Modesto</t>
  </si>
  <si>
    <t>Sacramento</t>
  </si>
  <si>
    <t>Las Vegas</t>
  </si>
  <si>
    <t>Nevada</t>
  </si>
  <si>
    <t>Fresno</t>
  </si>
  <si>
    <t>Reno</t>
  </si>
  <si>
    <t>Spokane</t>
  </si>
  <si>
    <t>Anchorage</t>
  </si>
  <si>
    <t>Alaska</t>
  </si>
  <si>
    <t>Great Falls</t>
  </si>
  <si>
    <t>Montana</t>
  </si>
  <si>
    <t>Seattle</t>
  </si>
  <si>
    <t>Portland</t>
  </si>
  <si>
    <t>Oregon</t>
  </si>
  <si>
    <t>Tacoma</t>
  </si>
  <si>
    <t>Boise</t>
  </si>
  <si>
    <t>Idaho</t>
  </si>
  <si>
    <t>Eugene</t>
  </si>
  <si>
    <t>Pendleton</t>
  </si>
  <si>
    <t>Coeur d'Alene</t>
  </si>
  <si>
    <t>Salt Lake City</t>
  </si>
  <si>
    <t>Utah</t>
  </si>
  <si>
    <t>Cheyenne</t>
  </si>
  <si>
    <t>Wyoming</t>
  </si>
  <si>
    <t>Denver</t>
  </si>
  <si>
    <t>Colorado</t>
  </si>
  <si>
    <t>Muskogee</t>
  </si>
  <si>
    <t>Oklahoma</t>
  </si>
  <si>
    <t>Tulsa</t>
  </si>
  <si>
    <t>Overland Park</t>
  </si>
  <si>
    <t>Kansas</t>
  </si>
  <si>
    <t>Topeka</t>
  </si>
  <si>
    <t>Oklahoma City</t>
  </si>
  <si>
    <t>Albuquerque</t>
  </si>
  <si>
    <t>New Mexico</t>
  </si>
  <si>
    <t>Wichita</t>
  </si>
  <si>
    <t>San Juan</t>
  </si>
  <si>
    <t>Puerto Rico &amp; Virgin Islands</t>
  </si>
  <si>
    <t>Atlanta</t>
  </si>
  <si>
    <t>Georgia</t>
  </si>
  <si>
    <t>Tallahassee</t>
  </si>
  <si>
    <t>Florida</t>
  </si>
  <si>
    <t>Miramar</t>
  </si>
  <si>
    <t>Macon</t>
  </si>
  <si>
    <t>Columbus</t>
  </si>
  <si>
    <t>Augusta</t>
  </si>
  <si>
    <t>Savannah</t>
  </si>
  <si>
    <t>Jacksonville</t>
  </si>
  <si>
    <t xml:space="preserve">Puerto Rico </t>
  </si>
  <si>
    <t>Bradenton</t>
  </si>
  <si>
    <t>Winter Park</t>
  </si>
  <si>
    <t>Ft. Lauderdale</t>
  </si>
  <si>
    <t>RELATE/% EXP</t>
  </si>
  <si>
    <t>EXCESS PAYABLE TO USTSF</t>
  </si>
  <si>
    <t xml:space="preserve">CHAPTER 13 STANDING TRUSTEE FY11 AUDITED ANNUAL REPORTS </t>
  </si>
  <si>
    <t>Cotter</t>
  </si>
  <si>
    <t>Talton</t>
  </si>
  <si>
    <t>Viegelahn</t>
  </si>
  <si>
    <t>Foley</t>
  </si>
  <si>
    <t>Combs-Skinner</t>
  </si>
  <si>
    <t>Godare</t>
  </si>
  <si>
    <t>CASES ACTIVE START '11</t>
  </si>
  <si>
    <t># CASES END FY11</t>
  </si>
  <si>
    <t>Krommenhoek (10 mos)</t>
  </si>
  <si>
    <t>Rakozy (9 mos)</t>
  </si>
  <si>
    <t>Bernie</t>
  </si>
  <si>
    <t>Barbara</t>
  </si>
  <si>
    <t>Marsha</t>
  </si>
  <si>
    <t>Huon</t>
  </si>
  <si>
    <t>Widener/Byrnes (11 mos.)</t>
  </si>
  <si>
    <t>Loheit/Cusick</t>
  </si>
  <si>
    <t>INTEREST REC. BY TRUST FUNDS</t>
  </si>
  <si>
    <t>INTEREST EARNED ON EXPENSE FUNDS</t>
  </si>
  <si>
    <t>EXCESS 25% TO USTSF</t>
  </si>
  <si>
    <t>EXCESS COMP TO USTSF</t>
  </si>
  <si>
    <t>Newman</t>
  </si>
  <si>
    <t>Fitzgerald</t>
  </si>
  <si>
    <t>San Jose</t>
  </si>
  <si>
    <t>Note:  Ending expense fund balances corrected for Viegelahn and Anderson (corrections not made to spreadsheets posted on intranet and internet - 4/18/2013)</t>
  </si>
  <si>
    <t>Note: The amounts for Heitkamp's "All Other Priority Debt - Fee" and "Debtor Atty's" have been corrected to account for a misclassification within these two categories (see columns P and T).</t>
  </si>
  <si>
    <t>REVISED 11/9/2017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</si>
</sst>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0"/>
      <name val="MS Sans Serif"/>
    </font>
    <font>
      <sz val="8"/>
      <name val="MS Sans Serif"/>
      <family val="2"/>
    </font>
    <font>
      <sz val="10"/>
      <color indexed="10"/>
      <name val="MS Sans Serif"/>
      <family val="2"/>
    </font>
    <font>
      <sz val="12"/>
      <name val="Times New Roman"/>
      <family val="1"/>
    </font>
    <font>
      <sz val="10"/>
      <color indexed="10"/>
      <name val="MS Sans Serif"/>
      <family val="2"/>
    </font>
    <font>
      <sz val="10"/>
      <name val="Times New Roman"/>
      <family val="1"/>
    </font>
    <font>
      <sz val="10"/>
      <color indexed="1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sz val="10"/>
      <color rgb="FFFF0000"/>
      <name val="MS Sans Serif"/>
      <family val="2"/>
    </font>
    <font>
      <sz val="12"/>
      <color theme="1"/>
      <name val="Times New Roman"/>
      <family val="1"/>
    </font>
    <font>
      <sz val="8"/>
      <name val="Times New Roman"/>
      <family val="1"/>
    </font>
    <font>
      <sz val="10"/>
      <color rgb="FFFF0000"/>
      <name val="MS Sans Serif"/>
      <family val="2"/>
    </font>
    <font>
      <sz val="12"/>
      <color rgb="FFFF0000"/>
      <name val="Times New Roman"/>
      <family val="1"/>
    </font>
    <font>
      <strike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0" fillId="2" borderId="1" xfId="0" applyNumberFormat="1" applyFill="1" applyBorder="1"/>
    <xf numFmtId="0" fontId="0" fillId="2" borderId="2" xfId="0" applyNumberFormat="1" applyFill="1" applyBorder="1"/>
    <xf numFmtId="3" fontId="0" fillId="0" borderId="0" xfId="0" applyNumberFormat="1" applyBorder="1"/>
    <xf numFmtId="0" fontId="0" fillId="3" borderId="2" xfId="0" applyNumberFormat="1" applyFill="1" applyBorder="1"/>
    <xf numFmtId="3" fontId="0" fillId="3" borderId="5" xfId="0" applyNumberFormat="1" applyFill="1" applyBorder="1" applyAlignment="1">
      <alignment wrapText="1"/>
    </xf>
    <xf numFmtId="37" fontId="0" fillId="0" borderId="0" xfId="0" applyNumberFormat="1" applyBorder="1"/>
    <xf numFmtId="0" fontId="0" fillId="3" borderId="3" xfId="0" applyNumberFormat="1" applyFill="1" applyBorder="1"/>
    <xf numFmtId="3" fontId="0" fillId="3" borderId="3" xfId="0" applyNumberFormat="1" applyFill="1" applyBorder="1" applyAlignment="1">
      <alignment wrapText="1"/>
    </xf>
    <xf numFmtId="0" fontId="3" fillId="0" borderId="3" xfId="0" quotePrefix="1" applyNumberFormat="1" applyFont="1" applyBorder="1"/>
    <xf numFmtId="3" fontId="3" fillId="0" borderId="3" xfId="0" quotePrefix="1" applyNumberFormat="1" applyFont="1" applyBorder="1"/>
    <xf numFmtId="164" fontId="3" fillId="0" borderId="3" xfId="0" quotePrefix="1" applyNumberFormat="1" applyFont="1" applyBorder="1"/>
    <xf numFmtId="37" fontId="3" fillId="0" borderId="3" xfId="0" quotePrefix="1" applyNumberFormat="1" applyFont="1" applyBorder="1"/>
    <xf numFmtId="0" fontId="3" fillId="0" borderId="6" xfId="0" quotePrefix="1" applyNumberFormat="1" applyFont="1" applyBorder="1"/>
    <xf numFmtId="0" fontId="3" fillId="0" borderId="7" xfId="0" quotePrefix="1" applyNumberFormat="1" applyFont="1" applyBorder="1"/>
    <xf numFmtId="0" fontId="3" fillId="0" borderId="3" xfId="0" applyNumberFormat="1" applyFont="1" applyBorder="1"/>
    <xf numFmtId="37" fontId="7" fillId="0" borderId="3" xfId="0" applyNumberFormat="1" applyFont="1" applyFill="1" applyBorder="1" applyAlignment="1" applyProtection="1">
      <alignment horizontal="right" vertical="center" wrapText="1"/>
    </xf>
    <xf numFmtId="37" fontId="7" fillId="0" borderId="3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horizontal="right" vertical="center" wrapText="1"/>
    </xf>
    <xf numFmtId="164" fontId="3" fillId="0" borderId="3" xfId="0" applyNumberFormat="1" applyFont="1" applyBorder="1"/>
    <xf numFmtId="37" fontId="3" fillId="0" borderId="3" xfId="0" applyNumberFormat="1" applyFont="1" applyBorder="1"/>
    <xf numFmtId="0" fontId="3" fillId="0" borderId="0" xfId="0" applyFont="1"/>
    <xf numFmtId="0" fontId="3" fillId="2" borderId="8" xfId="0" applyNumberFormat="1" applyFont="1" applyFill="1" applyBorder="1"/>
    <xf numFmtId="3" fontId="3" fillId="2" borderId="9" xfId="0" applyNumberFormat="1" applyFont="1" applyFill="1" applyBorder="1" applyAlignment="1">
      <alignment wrapText="1"/>
    </xf>
    <xf numFmtId="164" fontId="3" fillId="2" borderId="6" xfId="0" applyNumberFormat="1" applyFont="1" applyFill="1" applyBorder="1" applyAlignment="1">
      <alignment horizontal="right" wrapText="1"/>
    </xf>
    <xf numFmtId="0" fontId="3" fillId="2" borderId="4" xfId="0" applyNumberFormat="1" applyFont="1" applyFill="1" applyBorder="1" applyAlignment="1">
      <alignment wrapText="1"/>
    </xf>
    <xf numFmtId="0" fontId="3" fillId="2" borderId="4" xfId="0" applyNumberFormat="1" applyFont="1" applyFill="1" applyBorder="1"/>
    <xf numFmtId="3" fontId="3" fillId="2" borderId="5" xfId="0" applyNumberFormat="1" applyFont="1" applyFill="1" applyBorder="1" applyAlignment="1">
      <alignment wrapText="1"/>
    </xf>
    <xf numFmtId="164" fontId="3" fillId="2" borderId="5" xfId="0" applyNumberFormat="1" applyFont="1" applyFill="1" applyBorder="1" applyAlignment="1">
      <alignment wrapText="1"/>
    </xf>
    <xf numFmtId="0" fontId="8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right" vertical="center" wrapText="1"/>
    </xf>
    <xf numFmtId="0" fontId="7" fillId="0" borderId="3" xfId="0" applyFont="1" applyFill="1" applyBorder="1" applyAlignment="1" applyProtection="1">
      <alignment vertical="center" wrapText="1"/>
    </xf>
    <xf numFmtId="0" fontId="3" fillId="0" borderId="3" xfId="0" applyFont="1" applyBorder="1"/>
    <xf numFmtId="0" fontId="3" fillId="0" borderId="3" xfId="0" quotePrefix="1" applyNumberFormat="1" applyFont="1" applyFill="1" applyBorder="1"/>
    <xf numFmtId="0" fontId="0" fillId="4" borderId="0" xfId="0" applyFill="1"/>
    <xf numFmtId="3" fontId="0" fillId="3" borderId="4" xfId="0" applyNumberFormat="1" applyFill="1" applyBorder="1" applyAlignment="1">
      <alignment wrapText="1"/>
    </xf>
    <xf numFmtId="3" fontId="3" fillId="0" borderId="3" xfId="0" quotePrefix="1" applyNumberFormat="1" applyFont="1" applyFill="1" applyBorder="1"/>
    <xf numFmtId="164" fontId="3" fillId="0" borderId="3" xfId="0" quotePrefix="1" applyNumberFormat="1" applyFont="1" applyFill="1" applyBorder="1"/>
    <xf numFmtId="0" fontId="0" fillId="0" borderId="0" xfId="0" applyFill="1"/>
    <xf numFmtId="0" fontId="3" fillId="0" borderId="3" xfId="0" applyFont="1" applyFill="1" applyBorder="1"/>
    <xf numFmtId="0" fontId="3" fillId="0" borderId="3" xfId="0" applyNumberFormat="1" applyFont="1" applyFill="1" applyBorder="1"/>
    <xf numFmtId="37" fontId="3" fillId="0" borderId="3" xfId="0" quotePrefix="1" applyNumberFormat="1" applyFont="1" applyFill="1" applyBorder="1"/>
    <xf numFmtId="164" fontId="4" fillId="0" borderId="0" xfId="0" applyNumberFormat="1" applyFont="1"/>
    <xf numFmtId="0" fontId="4" fillId="0" borderId="0" xfId="0" applyFont="1"/>
    <xf numFmtId="0" fontId="3" fillId="4" borderId="3" xfId="0" quotePrefix="1" applyNumberFormat="1" applyFont="1" applyFill="1" applyBorder="1"/>
    <xf numFmtId="0" fontId="3" fillId="4" borderId="3" xfId="0" applyNumberFormat="1" applyFont="1" applyFill="1" applyBorder="1"/>
    <xf numFmtId="3" fontId="3" fillId="4" borderId="3" xfId="0" quotePrefix="1" applyNumberFormat="1" applyFont="1" applyFill="1" applyBorder="1"/>
    <xf numFmtId="164" fontId="3" fillId="4" borderId="3" xfId="0" quotePrefix="1" applyNumberFormat="1" applyFont="1" applyFill="1" applyBorder="1"/>
    <xf numFmtId="37" fontId="3" fillId="4" borderId="3" xfId="0" quotePrefix="1" applyNumberFormat="1" applyFont="1" applyFill="1" applyBorder="1"/>
    <xf numFmtId="3" fontId="3" fillId="4" borderId="3" xfId="0" applyNumberFormat="1" applyFont="1" applyFill="1" applyBorder="1"/>
    <xf numFmtId="0" fontId="3" fillId="4" borderId="3" xfId="0" applyFont="1" applyFill="1" applyBorder="1"/>
    <xf numFmtId="0" fontId="3" fillId="2" borderId="8" xfId="0" applyNumberFormat="1" applyFont="1" applyFill="1" applyBorder="1" applyAlignment="1"/>
    <xf numFmtId="0" fontId="5" fillId="0" borderId="0" xfId="0" applyFont="1"/>
    <xf numFmtId="0" fontId="5" fillId="3" borderId="4" xfId="0" applyNumberFormat="1" applyFont="1" applyFill="1" applyBorder="1" applyAlignment="1">
      <alignment wrapText="1"/>
    </xf>
    <xf numFmtId="164" fontId="5" fillId="0" borderId="0" xfId="0" applyNumberFormat="1" applyFont="1"/>
    <xf numFmtId="0" fontId="6" fillId="0" borderId="0" xfId="0" applyFont="1"/>
    <xf numFmtId="49" fontId="5" fillId="0" borderId="0" xfId="0" applyNumberFormat="1" applyFont="1"/>
    <xf numFmtId="0" fontId="5" fillId="0" borderId="6" xfId="0" applyNumberFormat="1" applyFont="1" applyBorder="1"/>
    <xf numFmtId="0" fontId="5" fillId="0" borderId="6" xfId="0" applyNumberFormat="1" applyFont="1" applyBorder="1" applyAlignment="1">
      <alignment wrapText="1"/>
    </xf>
    <xf numFmtId="0" fontId="5" fillId="4" borderId="6" xfId="0" applyNumberFormat="1" applyFont="1" applyFill="1" applyBorder="1" applyAlignment="1">
      <alignment wrapText="1"/>
    </xf>
    <xf numFmtId="164" fontId="5" fillId="0" borderId="6" xfId="0" applyNumberFormat="1" applyFont="1" applyBorder="1" applyAlignment="1">
      <alignment wrapText="1"/>
    </xf>
    <xf numFmtId="9" fontId="5" fillId="0" borderId="6" xfId="0" quotePrefix="1" applyNumberFormat="1" applyFont="1" applyBorder="1"/>
    <xf numFmtId="0" fontId="3" fillId="4" borderId="7" xfId="0" quotePrefix="1" applyNumberFormat="1" applyFont="1" applyFill="1" applyBorder="1"/>
    <xf numFmtId="0" fontId="9" fillId="0" borderId="0" xfId="0" applyFont="1"/>
    <xf numFmtId="37" fontId="3" fillId="0" borderId="3" xfId="0" applyNumberFormat="1" applyFont="1" applyBorder="1" applyAlignment="1">
      <alignment vertical="center"/>
    </xf>
    <xf numFmtId="37" fontId="3" fillId="2" borderId="9" xfId="0" applyNumberFormat="1" applyFont="1" applyFill="1" applyBorder="1" applyAlignment="1">
      <alignment wrapText="1"/>
    </xf>
    <xf numFmtId="37" fontId="3" fillId="2" borderId="5" xfId="0" applyNumberFormat="1" applyFont="1" applyFill="1" applyBorder="1" applyAlignment="1">
      <alignment wrapText="1"/>
    </xf>
    <xf numFmtId="164" fontId="10" fillId="0" borderId="3" xfId="0" applyNumberFormat="1" applyFont="1" applyBorder="1"/>
    <xf numFmtId="37" fontId="10" fillId="0" borderId="3" xfId="0" applyNumberFormat="1" applyFont="1" applyBorder="1"/>
    <xf numFmtId="37" fontId="3" fillId="0" borderId="3" xfId="0" applyNumberFormat="1" applyFont="1" applyFill="1" applyBorder="1" applyAlignment="1" applyProtection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37" fontId="7" fillId="4" borderId="3" xfId="0" applyNumberFormat="1" applyFont="1" applyFill="1" applyBorder="1" applyAlignment="1" applyProtection="1">
      <alignment horizontal="right" vertical="center" wrapText="1"/>
    </xf>
    <xf numFmtId="164" fontId="7" fillId="4" borderId="3" xfId="0" applyNumberFormat="1" applyFont="1" applyFill="1" applyBorder="1" applyAlignment="1" applyProtection="1">
      <alignment horizontal="right" vertical="center" wrapText="1"/>
    </xf>
    <xf numFmtId="164" fontId="10" fillId="4" borderId="3" xfId="0" applyNumberFormat="1" applyFont="1" applyFill="1" applyBorder="1"/>
    <xf numFmtId="37" fontId="10" fillId="4" borderId="3" xfId="0" applyNumberFormat="1" applyFont="1" applyFill="1" applyBorder="1"/>
    <xf numFmtId="164" fontId="3" fillId="4" borderId="3" xfId="0" applyNumberFormat="1" applyFont="1" applyFill="1" applyBorder="1"/>
    <xf numFmtId="37" fontId="3" fillId="4" borderId="3" xfId="0" applyNumberFormat="1" applyFont="1" applyFill="1" applyBorder="1"/>
    <xf numFmtId="38" fontId="7" fillId="4" borderId="3" xfId="0" applyNumberFormat="1" applyFont="1" applyFill="1" applyBorder="1" applyAlignment="1" applyProtection="1">
      <alignment horizontal="right" vertical="center" wrapText="1"/>
    </xf>
    <xf numFmtId="38" fontId="3" fillId="4" borderId="3" xfId="0" applyNumberFormat="1" applyFont="1" applyFill="1" applyBorder="1" applyAlignment="1" applyProtection="1">
      <alignment horizontal="right" vertical="center" wrapText="1"/>
    </xf>
    <xf numFmtId="37" fontId="3" fillId="4" borderId="3" xfId="0" applyNumberFormat="1" applyFont="1" applyFill="1" applyBorder="1" applyAlignment="1" applyProtection="1">
      <alignment horizontal="right" vertical="center" wrapText="1"/>
    </xf>
    <xf numFmtId="38" fontId="10" fillId="4" borderId="3" xfId="0" applyNumberFormat="1" applyFont="1" applyFill="1" applyBorder="1"/>
    <xf numFmtId="38" fontId="3" fillId="4" borderId="3" xfId="0" applyNumberFormat="1" applyFont="1" applyFill="1" applyBorder="1"/>
    <xf numFmtId="0" fontId="5" fillId="4" borderId="3" xfId="0" quotePrefix="1" applyNumberFormat="1" applyFont="1" applyFill="1" applyBorder="1"/>
    <xf numFmtId="0" fontId="5" fillId="0" borderId="3" xfId="0" quotePrefix="1" applyNumberFormat="1" applyFont="1" applyBorder="1" applyAlignment="1">
      <alignment wrapText="1"/>
    </xf>
    <xf numFmtId="0" fontId="11" fillId="0" borderId="0" xfId="0" applyFont="1"/>
    <xf numFmtId="0" fontId="5" fillId="0" borderId="3" xfId="0" applyNumberFormat="1" applyFont="1" applyBorder="1" applyAlignment="1">
      <alignment wrapText="1"/>
    </xf>
    <xf numFmtId="14" fontId="12" fillId="0" borderId="0" xfId="0" applyNumberFormat="1" applyFont="1"/>
    <xf numFmtId="3" fontId="12" fillId="0" borderId="3" xfId="0" quotePrefix="1" applyNumberFormat="1" applyFont="1" applyBorder="1"/>
    <xf numFmtId="37" fontId="13" fillId="0" borderId="3" xfId="0" applyNumberFormat="1" applyFont="1" applyFill="1" applyBorder="1" applyAlignment="1" applyProtection="1">
      <alignment horizontal="right" vertical="center" wrapText="1"/>
    </xf>
    <xf numFmtId="37" fontId="14" fillId="0" borderId="3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94"/>
  <sheetViews>
    <sheetView tabSelected="1" zoomScaleNormal="100" workbookViewId="0">
      <pane xSplit="2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RowHeight="12.6" x14ac:dyDescent="0.25"/>
  <cols>
    <col min="2" max="2" width="20.33203125" customWidth="1"/>
    <col min="3" max="3" width="9.44140625" hidden="1" customWidth="1"/>
    <col min="4" max="4" width="20.33203125" customWidth="1"/>
    <col min="5" max="5" width="19.44140625" bestFit="1" customWidth="1"/>
    <col min="6" max="6" width="32.6640625" bestFit="1" customWidth="1"/>
    <col min="7" max="7" width="15.6640625" customWidth="1"/>
    <col min="8" max="8" width="17.109375" customWidth="1"/>
    <col min="9" max="9" width="14.6640625" bestFit="1" customWidth="1"/>
    <col min="10" max="10" width="14.44140625" customWidth="1"/>
    <col min="11" max="11" width="15.109375" customWidth="1"/>
    <col min="12" max="12" width="13.88671875" bestFit="1" customWidth="1"/>
    <col min="13" max="13" width="15" customWidth="1"/>
    <col min="14" max="14" width="15.44140625" customWidth="1"/>
    <col min="15" max="15" width="14.5546875" customWidth="1"/>
    <col min="16" max="16" width="12.88671875" customWidth="1"/>
    <col min="17" max="17" width="17" customWidth="1"/>
    <col min="18" max="18" width="15.109375" customWidth="1"/>
    <col min="19" max="19" width="14.6640625" customWidth="1"/>
    <col min="20" max="20" width="12.109375" bestFit="1" customWidth="1"/>
    <col min="21" max="21" width="10.88671875" customWidth="1"/>
    <col min="22" max="22" width="11.109375" customWidth="1"/>
    <col min="23" max="23" width="14.5546875" customWidth="1"/>
    <col min="24" max="24" width="15.33203125" customWidth="1"/>
    <col min="25" max="25" width="17.109375" customWidth="1"/>
    <col min="26" max="26" width="12" customWidth="1"/>
    <col min="27" max="27" width="13" customWidth="1"/>
    <col min="28" max="28" width="16.33203125" customWidth="1"/>
    <col min="29" max="29" width="14.33203125" customWidth="1"/>
    <col min="30" max="30" width="15.44140625" customWidth="1"/>
    <col min="31" max="31" width="14.109375" customWidth="1"/>
    <col min="32" max="32" width="15.88671875" customWidth="1"/>
    <col min="33" max="33" width="10.88671875" customWidth="1"/>
    <col min="34" max="34" width="12.109375" customWidth="1"/>
    <col min="35" max="35" width="16.109375" customWidth="1"/>
    <col min="36" max="36" width="14.44140625" customWidth="1"/>
    <col min="37" max="37" width="9.88671875" customWidth="1"/>
    <col min="38" max="38" width="11" bestFit="1" customWidth="1"/>
    <col min="39" max="39" width="11.88671875" customWidth="1"/>
    <col min="40" max="40" width="12" customWidth="1"/>
    <col min="41" max="41" width="9.88671875" bestFit="1" customWidth="1"/>
    <col min="42" max="42" width="13.5546875" customWidth="1"/>
    <col min="43" max="43" width="12.33203125" customWidth="1"/>
    <col min="44" max="44" width="14.88671875" customWidth="1"/>
    <col min="45" max="45" width="11.6640625" customWidth="1"/>
    <col min="46" max="46" width="12.33203125" customWidth="1"/>
    <col min="47" max="47" width="12.5546875" customWidth="1"/>
    <col min="48" max="48" width="13" customWidth="1"/>
    <col min="49" max="49" width="13.88671875" customWidth="1"/>
    <col min="50" max="50" width="13.109375" customWidth="1"/>
    <col min="51" max="52" width="12.33203125" customWidth="1"/>
    <col min="53" max="53" width="11" bestFit="1" customWidth="1"/>
    <col min="54" max="54" width="10.6640625" customWidth="1"/>
    <col min="55" max="55" width="14.5546875" customWidth="1"/>
    <col min="56" max="56" width="13" customWidth="1"/>
    <col min="57" max="57" width="9.33203125" customWidth="1"/>
    <col min="58" max="58" width="9" bestFit="1" customWidth="1"/>
    <col min="59" max="59" width="9.6640625" customWidth="1"/>
    <col min="60" max="60" width="9" bestFit="1" customWidth="1"/>
    <col min="61" max="61" width="10.33203125" customWidth="1"/>
    <col min="62" max="63" width="9" bestFit="1" customWidth="1"/>
    <col min="64" max="64" width="13.6640625" customWidth="1"/>
    <col min="65" max="65" width="12.5546875" customWidth="1"/>
    <col min="66" max="66" width="13" customWidth="1"/>
    <col min="67" max="67" width="11.88671875" customWidth="1"/>
    <col min="68" max="68" width="13.6640625" customWidth="1"/>
    <col min="69" max="69" width="13.109375" customWidth="1"/>
    <col min="70" max="70" width="12" customWidth="1"/>
    <col min="71" max="71" width="12.88671875" customWidth="1"/>
    <col min="72" max="72" width="14.109375" customWidth="1"/>
    <col min="73" max="73" width="11.109375" customWidth="1"/>
    <col min="74" max="74" width="9.33203125" customWidth="1"/>
    <col min="75" max="75" width="13.6640625" customWidth="1"/>
    <col min="76" max="76" width="11.88671875" customWidth="1"/>
    <col min="77" max="78" width="9" bestFit="1" customWidth="1"/>
    <col min="79" max="79" width="10.5546875" customWidth="1"/>
  </cols>
  <sheetData>
    <row r="1" spans="1:79" ht="15.6" x14ac:dyDescent="0.3">
      <c r="A1" s="22" t="s">
        <v>574</v>
      </c>
      <c r="Z1" s="43"/>
      <c r="AF1" s="44"/>
      <c r="AH1" s="1"/>
      <c r="AZ1" s="1"/>
      <c r="BC1" s="44"/>
      <c r="BH1" s="1"/>
      <c r="BI1" s="44"/>
      <c r="BU1" s="1"/>
    </row>
    <row r="2" spans="1:79" x14ac:dyDescent="0.25">
      <c r="A2" s="64"/>
      <c r="W2" s="35"/>
      <c r="AX2" s="35"/>
      <c r="BA2" s="35"/>
      <c r="BD2" s="44"/>
      <c r="BU2" s="1"/>
      <c r="BV2" s="1"/>
    </row>
    <row r="3" spans="1:79" ht="13.2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5"/>
      <c r="AA3" s="55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6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6"/>
      <c r="BW3" s="53"/>
      <c r="BX3" s="53"/>
      <c r="BY3" s="53"/>
      <c r="BZ3" s="53"/>
      <c r="CA3" s="53"/>
    </row>
    <row r="4" spans="1:79" ht="15.6" customHeight="1" x14ac:dyDescent="0.25">
      <c r="A4" s="87" t="s">
        <v>600</v>
      </c>
      <c r="B4" s="53"/>
      <c r="C4" s="53"/>
      <c r="D4" s="53"/>
      <c r="E4" s="53"/>
      <c r="F4" s="53"/>
      <c r="G4" s="53"/>
      <c r="H4" s="53"/>
      <c r="I4" s="53"/>
      <c r="J4" s="94" t="s">
        <v>312</v>
      </c>
      <c r="K4" s="95"/>
      <c r="L4" s="95"/>
      <c r="M4" s="91" t="s">
        <v>313</v>
      </c>
      <c r="N4" s="93"/>
      <c r="O4" s="95" t="s">
        <v>314</v>
      </c>
      <c r="P4" s="95"/>
      <c r="Q4" s="94" t="s">
        <v>315</v>
      </c>
      <c r="R4" s="96"/>
      <c r="S4" s="53"/>
      <c r="T4" s="53"/>
      <c r="U4" s="53"/>
      <c r="V4" s="53"/>
      <c r="W4" s="53"/>
      <c r="X4" s="53"/>
      <c r="Y4" s="57"/>
      <c r="Z4" s="55"/>
      <c r="AA4" s="55"/>
      <c r="AB4" s="53"/>
      <c r="AC4" s="55"/>
      <c r="AD4" s="55"/>
      <c r="AE4" s="53"/>
      <c r="AF4" s="53"/>
      <c r="AG4" s="71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85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91" t="s">
        <v>316</v>
      </c>
      <c r="BX4" s="92"/>
      <c r="BY4" s="92"/>
      <c r="BZ4" s="92"/>
      <c r="CA4" s="93"/>
    </row>
    <row r="5" spans="1:79" ht="52.8" x14ac:dyDescent="0.25">
      <c r="A5" s="58" t="s">
        <v>317</v>
      </c>
      <c r="B5" s="59" t="s">
        <v>318</v>
      </c>
      <c r="C5" s="59" t="s">
        <v>319</v>
      </c>
      <c r="D5" s="58" t="s">
        <v>320</v>
      </c>
      <c r="E5" s="59" t="s">
        <v>322</v>
      </c>
      <c r="F5" s="59" t="s">
        <v>321</v>
      </c>
      <c r="G5" s="59" t="s">
        <v>249</v>
      </c>
      <c r="H5" s="59" t="s">
        <v>250</v>
      </c>
      <c r="I5" s="59" t="s">
        <v>251</v>
      </c>
      <c r="J5" s="59" t="s">
        <v>252</v>
      </c>
      <c r="K5" s="59" t="s">
        <v>253</v>
      </c>
      <c r="L5" s="59" t="s">
        <v>254</v>
      </c>
      <c r="M5" s="59" t="s">
        <v>255</v>
      </c>
      <c r="N5" s="59" t="s">
        <v>256</v>
      </c>
      <c r="O5" s="59" t="s">
        <v>257</v>
      </c>
      <c r="P5" s="59" t="s">
        <v>258</v>
      </c>
      <c r="Q5" s="59" t="s">
        <v>259</v>
      </c>
      <c r="R5" s="59" t="s">
        <v>260</v>
      </c>
      <c r="S5" s="58" t="s">
        <v>261</v>
      </c>
      <c r="T5" s="59" t="s">
        <v>262</v>
      </c>
      <c r="U5" s="59" t="s">
        <v>263</v>
      </c>
      <c r="V5" s="59" t="s">
        <v>264</v>
      </c>
      <c r="W5" s="60" t="s">
        <v>265</v>
      </c>
      <c r="X5" s="59" t="s">
        <v>266</v>
      </c>
      <c r="Y5" s="59" t="s">
        <v>267</v>
      </c>
      <c r="Z5" s="61" t="s">
        <v>268</v>
      </c>
      <c r="AA5" s="61" t="s">
        <v>269</v>
      </c>
      <c r="AB5" s="59" t="s">
        <v>270</v>
      </c>
      <c r="AC5" s="59" t="s">
        <v>271</v>
      </c>
      <c r="AD5" s="59" t="s">
        <v>272</v>
      </c>
      <c r="AE5" s="84" t="s">
        <v>591</v>
      </c>
      <c r="AF5" s="84" t="s">
        <v>592</v>
      </c>
      <c r="AG5" s="59" t="s">
        <v>349</v>
      </c>
      <c r="AH5" s="59" t="s">
        <v>273</v>
      </c>
      <c r="AI5" s="59" t="s">
        <v>274</v>
      </c>
      <c r="AJ5" s="59" t="s">
        <v>275</v>
      </c>
      <c r="AK5" s="59" t="s">
        <v>276</v>
      </c>
      <c r="AL5" s="59" t="s">
        <v>277</v>
      </c>
      <c r="AM5" s="59" t="s">
        <v>278</v>
      </c>
      <c r="AN5" s="59" t="s">
        <v>279</v>
      </c>
      <c r="AO5" s="59" t="s">
        <v>280</v>
      </c>
      <c r="AP5" s="59" t="s">
        <v>281</v>
      </c>
      <c r="AQ5" s="59" t="s">
        <v>282</v>
      </c>
      <c r="AR5" s="59" t="s">
        <v>283</v>
      </c>
      <c r="AS5" s="59" t="s">
        <v>284</v>
      </c>
      <c r="AT5" s="59" t="s">
        <v>285</v>
      </c>
      <c r="AU5" s="59" t="s">
        <v>286</v>
      </c>
      <c r="AV5" s="59" t="s">
        <v>287</v>
      </c>
      <c r="AW5" s="59" t="s">
        <v>288</v>
      </c>
      <c r="AX5" s="60" t="s">
        <v>289</v>
      </c>
      <c r="AY5" s="59" t="s">
        <v>572</v>
      </c>
      <c r="AZ5" s="58" t="s">
        <v>290</v>
      </c>
      <c r="BA5" s="60" t="s">
        <v>291</v>
      </c>
      <c r="BB5" s="59" t="s">
        <v>292</v>
      </c>
      <c r="BC5" s="59" t="s">
        <v>293</v>
      </c>
      <c r="BD5" s="59" t="s">
        <v>294</v>
      </c>
      <c r="BE5" s="86" t="s">
        <v>593</v>
      </c>
      <c r="BF5" s="84" t="s">
        <v>594</v>
      </c>
      <c r="BG5" s="59" t="s">
        <v>573</v>
      </c>
      <c r="BH5" s="59" t="s">
        <v>295</v>
      </c>
      <c r="BI5" s="59" t="s">
        <v>581</v>
      </c>
      <c r="BJ5" s="59" t="s">
        <v>296</v>
      </c>
      <c r="BK5" s="59" t="s">
        <v>297</v>
      </c>
      <c r="BL5" s="59" t="s">
        <v>298</v>
      </c>
      <c r="BM5" s="59" t="s">
        <v>299</v>
      </c>
      <c r="BN5" s="59" t="s">
        <v>300</v>
      </c>
      <c r="BO5" s="59" t="s">
        <v>301</v>
      </c>
      <c r="BP5" s="59" t="s">
        <v>302</v>
      </c>
      <c r="BQ5" s="59" t="s">
        <v>303</v>
      </c>
      <c r="BR5" s="59" t="s">
        <v>304</v>
      </c>
      <c r="BS5" s="59" t="s">
        <v>305</v>
      </c>
      <c r="BT5" s="59" t="s">
        <v>306</v>
      </c>
      <c r="BU5" s="59" t="s">
        <v>582</v>
      </c>
      <c r="BV5" s="59" t="s">
        <v>307</v>
      </c>
      <c r="BW5" s="58" t="s">
        <v>308</v>
      </c>
      <c r="BX5" s="58" t="s">
        <v>309</v>
      </c>
      <c r="BY5" s="58" t="s">
        <v>310</v>
      </c>
      <c r="BZ5" s="62">
        <v>0</v>
      </c>
      <c r="CA5" s="59" t="s">
        <v>311</v>
      </c>
    </row>
    <row r="6" spans="1:79" ht="20.399999999999999" customHeight="1" x14ac:dyDescent="0.3">
      <c r="A6" s="2"/>
      <c r="B6" s="52" t="s">
        <v>323</v>
      </c>
      <c r="C6" s="52"/>
      <c r="D6" s="52"/>
      <c r="E6" s="23"/>
      <c r="F6" s="24"/>
      <c r="G6" s="24">
        <v>6795499735.4299927</v>
      </c>
      <c r="H6" s="24">
        <v>6798217463.3999958</v>
      </c>
      <c r="I6" s="24">
        <v>6601767134.489996</v>
      </c>
      <c r="J6" s="24">
        <v>1062256917.2200003</v>
      </c>
      <c r="K6" s="24">
        <v>542187978.88999987</v>
      </c>
      <c r="L6" s="24">
        <v>1729951447.5900009</v>
      </c>
      <c r="M6" s="24">
        <v>177985594</v>
      </c>
      <c r="N6" s="24">
        <v>3056373.8799999994</v>
      </c>
      <c r="O6" s="24">
        <v>3964512.6400000011</v>
      </c>
      <c r="P6" s="24">
        <f>SUM(P9:P69,P71:P192)</f>
        <v>319622383.33999979</v>
      </c>
      <c r="Q6" s="24">
        <v>3445629.6900000004</v>
      </c>
      <c r="R6" s="24">
        <v>868993.84999999974</v>
      </c>
      <c r="S6" s="24">
        <v>1580996666.6100004</v>
      </c>
      <c r="T6" s="24">
        <f>SUM(T9:T69,T71:T192)</f>
        <v>710190317.60000014</v>
      </c>
      <c r="U6" s="24">
        <v>2065617.62</v>
      </c>
      <c r="V6" s="24">
        <v>1164309.8600000001</v>
      </c>
      <c r="W6" s="24">
        <v>6299976001.0600004</v>
      </c>
      <c r="X6" s="24">
        <v>208464329.36000004</v>
      </c>
      <c r="Y6" s="24">
        <v>6508440330.7299986</v>
      </c>
      <c r="Z6" s="25" t="s">
        <v>348</v>
      </c>
      <c r="AA6" s="25" t="s">
        <v>348</v>
      </c>
      <c r="AB6" s="24">
        <v>336910242.70000023</v>
      </c>
      <c r="AC6" s="24">
        <v>84284.819999999992</v>
      </c>
      <c r="AD6" s="24">
        <v>1286447.9900000002</v>
      </c>
      <c r="AE6" s="24">
        <v>782316.07</v>
      </c>
      <c r="AF6" s="24">
        <v>67225.339999999967</v>
      </c>
      <c r="AG6" s="24">
        <v>849541.41000000038</v>
      </c>
      <c r="AH6" s="24">
        <v>158148500.12000006</v>
      </c>
      <c r="AI6" s="24">
        <v>13199096.890000001</v>
      </c>
      <c r="AJ6" s="24">
        <v>37696710.029999994</v>
      </c>
      <c r="AK6" s="24">
        <v>1318740.3399999999</v>
      </c>
      <c r="AL6" s="24">
        <v>24320428.359999996</v>
      </c>
      <c r="AM6" s="24">
        <v>2549469.46</v>
      </c>
      <c r="AN6" s="24">
        <v>11652134.119999995</v>
      </c>
      <c r="AO6" s="24">
        <v>1791358</v>
      </c>
      <c r="AP6" s="24">
        <v>1704948.4700000002</v>
      </c>
      <c r="AQ6" s="24">
        <v>1696394.7300000002</v>
      </c>
      <c r="AR6" s="24">
        <v>13613044.189999998</v>
      </c>
      <c r="AS6" s="24">
        <v>3374231.9399999985</v>
      </c>
      <c r="AT6" s="24">
        <v>798755.96000000008</v>
      </c>
      <c r="AU6" s="24">
        <v>1645705.2100000011</v>
      </c>
      <c r="AV6" s="24">
        <v>6554611.8699999982</v>
      </c>
      <c r="AW6" s="24">
        <v>1725497.37</v>
      </c>
      <c r="AX6" s="24">
        <v>302716459.76000011</v>
      </c>
      <c r="AY6" s="24"/>
      <c r="AZ6" s="24">
        <v>74634.560000000012</v>
      </c>
      <c r="BA6" s="24">
        <v>34803475.990000002</v>
      </c>
      <c r="BB6" s="24">
        <v>5689.88</v>
      </c>
      <c r="BC6" s="24">
        <v>61091305</v>
      </c>
      <c r="BD6" s="24">
        <v>662222.65</v>
      </c>
      <c r="BE6" s="24">
        <v>65728.430000000008</v>
      </c>
      <c r="BF6" s="24">
        <v>4</v>
      </c>
      <c r="BG6" s="24">
        <v>20066.239999999998</v>
      </c>
      <c r="BH6" s="24">
        <v>0</v>
      </c>
      <c r="BI6" s="24">
        <v>878432</v>
      </c>
      <c r="BJ6" s="24">
        <v>384600</v>
      </c>
      <c r="BK6" s="66">
        <v>5292</v>
      </c>
      <c r="BL6" s="66">
        <v>-3279</v>
      </c>
      <c r="BM6" s="66">
        <v>-17315</v>
      </c>
      <c r="BN6" s="66">
        <v>-27111</v>
      </c>
      <c r="BO6" s="66">
        <v>-96907</v>
      </c>
      <c r="BP6" s="66">
        <v>-82678</v>
      </c>
      <c r="BQ6" s="66">
        <v>3128</v>
      </c>
      <c r="BR6" s="66">
        <v>3296</v>
      </c>
      <c r="BS6" s="66">
        <v>-87557</v>
      </c>
      <c r="BT6" s="66">
        <v>-939</v>
      </c>
      <c r="BU6" s="66">
        <v>954998</v>
      </c>
      <c r="BV6" s="66">
        <v>2512</v>
      </c>
      <c r="BW6" s="66">
        <v>24343</v>
      </c>
      <c r="BX6" s="66">
        <v>9188</v>
      </c>
      <c r="BY6" s="66">
        <v>48951</v>
      </c>
      <c r="BZ6" s="66">
        <v>8158</v>
      </c>
      <c r="CA6" s="66">
        <v>1136</v>
      </c>
    </row>
    <row r="7" spans="1:79" ht="31.95" customHeight="1" x14ac:dyDescent="0.3">
      <c r="A7" s="3"/>
      <c r="B7" s="26" t="s">
        <v>324</v>
      </c>
      <c r="C7" s="26"/>
      <c r="D7" s="26"/>
      <c r="E7" s="27"/>
      <c r="F7" s="28"/>
      <c r="G7" s="28">
        <v>37133878.335683018</v>
      </c>
      <c r="H7" s="28">
        <v>37148729.308196701</v>
      </c>
      <c r="I7" s="28">
        <v>36075230.243114732</v>
      </c>
      <c r="J7" s="28">
        <v>5804682.6077595642</v>
      </c>
      <c r="K7" s="28">
        <v>2962775.8409289611</v>
      </c>
      <c r="L7" s="28">
        <v>9453286.5988524631</v>
      </c>
      <c r="M7" s="28">
        <v>972598.87431693985</v>
      </c>
      <c r="N7" s="28">
        <v>16701.496612021856</v>
      </c>
      <c r="O7" s="28">
        <v>21664.003497267764</v>
      </c>
      <c r="P7" s="28">
        <f>AVERAGE(P9:P69,P71:P192)</f>
        <v>1746570.4007650262</v>
      </c>
      <c r="Q7" s="28">
        <v>18828.57754098361</v>
      </c>
      <c r="R7" s="28">
        <v>4748.6002732240422</v>
      </c>
      <c r="S7" s="28">
        <v>8639326.0470491815</v>
      </c>
      <c r="T7" s="28">
        <f>AVERAGE(T9:T69,T71:T192)</f>
        <v>3880821.4076502742</v>
      </c>
      <c r="U7" s="28">
        <v>11287.527978142078</v>
      </c>
      <c r="V7" s="28">
        <v>6362.3489617486348</v>
      </c>
      <c r="W7" s="28">
        <v>34426098.366448089</v>
      </c>
      <c r="X7" s="28">
        <v>1139149.3407650276</v>
      </c>
      <c r="Y7" s="28">
        <v>35565247.708907098</v>
      </c>
      <c r="Z7" s="29">
        <v>0.11949665010264292</v>
      </c>
      <c r="AA7" s="29">
        <v>6.2101092896174832E-2</v>
      </c>
      <c r="AB7" s="28">
        <v>1841039.5775956297</v>
      </c>
      <c r="AC7" s="28">
        <v>460.57278688524588</v>
      </c>
      <c r="AD7" s="28">
        <v>7029.7704371584714</v>
      </c>
      <c r="AE7" s="28">
        <v>4274.9512021857918</v>
      </c>
      <c r="AF7" s="28">
        <v>367.35158469945338</v>
      </c>
      <c r="AG7" s="28">
        <v>4642.3027868852478</v>
      </c>
      <c r="AH7" s="28">
        <v>864199.45420765062</v>
      </c>
      <c r="AI7" s="28">
        <v>72126.212513661201</v>
      </c>
      <c r="AJ7" s="28">
        <v>205992.95098360651</v>
      </c>
      <c r="AK7" s="28">
        <v>7206.2313661202179</v>
      </c>
      <c r="AL7" s="28">
        <v>132898.51562841528</v>
      </c>
      <c r="AM7" s="28">
        <v>13931.527103825136</v>
      </c>
      <c r="AN7" s="28">
        <v>63672.864043715825</v>
      </c>
      <c r="AO7" s="28">
        <v>9788.841530054644</v>
      </c>
      <c r="AP7" s="28">
        <v>9316.6583060109297</v>
      </c>
      <c r="AQ7" s="28">
        <v>9269.9165573770497</v>
      </c>
      <c r="AR7" s="28">
        <v>74388.21961748632</v>
      </c>
      <c r="AS7" s="28">
        <v>18438.425901639337</v>
      </c>
      <c r="AT7" s="28">
        <v>4364.7866666666669</v>
      </c>
      <c r="AU7" s="28">
        <v>8992.9246448087488</v>
      </c>
      <c r="AV7" s="28">
        <v>35817.551202185779</v>
      </c>
      <c r="AW7" s="28">
        <v>9428.9473770491804</v>
      </c>
      <c r="AX7" s="28">
        <v>1654188.3046994542</v>
      </c>
      <c r="AY7" s="29">
        <v>5.7000447592708047E-3</v>
      </c>
      <c r="AZ7" s="28">
        <v>407.83912568306016</v>
      </c>
      <c r="BA7" s="28">
        <v>190182.92890710384</v>
      </c>
      <c r="BB7" s="28">
        <v>31.09224043715847</v>
      </c>
      <c r="BC7" s="28">
        <v>333832.26775956282</v>
      </c>
      <c r="BD7" s="28">
        <v>3618.7030054644811</v>
      </c>
      <c r="BE7" s="28">
        <v>359.17174863387982</v>
      </c>
      <c r="BF7" s="28">
        <v>2.185792349726776E-2</v>
      </c>
      <c r="BG7" s="28">
        <v>109.65158469945354</v>
      </c>
      <c r="BH7" s="28">
        <v>0</v>
      </c>
      <c r="BI7" s="28">
        <v>4800.1748633879779</v>
      </c>
      <c r="BJ7" s="28">
        <v>2101.6393442622953</v>
      </c>
      <c r="BK7" s="67">
        <v>28.918032786885245</v>
      </c>
      <c r="BL7" s="67">
        <v>-17.918032786885245</v>
      </c>
      <c r="BM7" s="67">
        <v>-94.617486338797818</v>
      </c>
      <c r="BN7" s="67">
        <v>-148.14754098360655</v>
      </c>
      <c r="BO7" s="67">
        <v>-529.54644808743171</v>
      </c>
      <c r="BP7" s="67">
        <v>-451.79234972677597</v>
      </c>
      <c r="BQ7" s="67">
        <v>17.092896174863387</v>
      </c>
      <c r="BR7" s="67">
        <v>18.010928961748633</v>
      </c>
      <c r="BS7" s="67">
        <v>-478.45355191256829</v>
      </c>
      <c r="BT7" s="67">
        <v>-5.1311475409836067</v>
      </c>
      <c r="BU7" s="67">
        <v>5218.5683060109286</v>
      </c>
      <c r="BV7" s="67">
        <v>13.726775956284152</v>
      </c>
      <c r="BW7" s="67">
        <v>133.02185792349727</v>
      </c>
      <c r="BX7" s="67">
        <v>50.207650273224047</v>
      </c>
      <c r="BY7" s="67">
        <v>267.49180327868851</v>
      </c>
      <c r="BZ7" s="67">
        <v>44.579234972677597</v>
      </c>
      <c r="CA7" s="67">
        <v>6.2076502732240435</v>
      </c>
    </row>
    <row r="8" spans="1:79" ht="12" customHeight="1" x14ac:dyDescent="0.25">
      <c r="A8" s="5"/>
      <c r="B8" s="54"/>
      <c r="C8" s="54"/>
      <c r="D8" s="54"/>
      <c r="E8" s="8"/>
      <c r="F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36"/>
    </row>
    <row r="9" spans="1:79" s="39" customFormat="1" ht="15.6" x14ac:dyDescent="0.3">
      <c r="A9" s="34">
        <v>1</v>
      </c>
      <c r="B9" s="34" t="s">
        <v>2</v>
      </c>
      <c r="C9" s="34" t="s">
        <v>3</v>
      </c>
      <c r="D9" s="34" t="s">
        <v>362</v>
      </c>
      <c r="E9" s="40"/>
      <c r="F9" s="34" t="s">
        <v>363</v>
      </c>
      <c r="G9" s="17">
        <v>30042857.48</v>
      </c>
      <c r="H9" s="17">
        <v>30047771.75</v>
      </c>
      <c r="I9" s="17">
        <v>28101623.510000002</v>
      </c>
      <c r="J9" s="17">
        <v>0</v>
      </c>
      <c r="K9" s="17">
        <v>7115968.46</v>
      </c>
      <c r="L9" s="17">
        <v>1921931.56</v>
      </c>
      <c r="M9" s="17">
        <v>0</v>
      </c>
      <c r="N9" s="17">
        <v>-1042.22</v>
      </c>
      <c r="O9" s="17">
        <v>0</v>
      </c>
      <c r="P9" s="17">
        <v>2393188.54</v>
      </c>
      <c r="Q9" s="17">
        <v>0</v>
      </c>
      <c r="R9" s="17">
        <v>0.02</v>
      </c>
      <c r="S9" s="17">
        <v>9004986.6400000006</v>
      </c>
      <c r="T9" s="17">
        <v>1706570.04</v>
      </c>
      <c r="U9" s="17">
        <v>106855.3</v>
      </c>
      <c r="V9" s="17">
        <v>8977.67</v>
      </c>
      <c r="W9" s="17">
        <v>23891385.390000001</v>
      </c>
      <c r="X9" s="17">
        <v>158875.82</v>
      </c>
      <c r="Y9" s="17">
        <v>24050261.210000001</v>
      </c>
      <c r="Z9" s="19">
        <v>0.3548945</v>
      </c>
      <c r="AA9" s="19">
        <v>7.1499999999999994E-2</v>
      </c>
      <c r="AB9" s="17">
        <v>1709374.56</v>
      </c>
      <c r="AC9" s="17">
        <v>0</v>
      </c>
      <c r="AD9" s="17">
        <v>0</v>
      </c>
      <c r="AE9" s="17">
        <v>4914.2700000000004</v>
      </c>
      <c r="AF9" s="17">
        <v>0</v>
      </c>
      <c r="AG9" s="37">
        <f>SUM(AE9:AF9)</f>
        <v>4914.2700000000004</v>
      </c>
      <c r="AH9" s="17">
        <v>719075.71</v>
      </c>
      <c r="AI9" s="17">
        <v>64264.46</v>
      </c>
      <c r="AJ9" s="17">
        <v>149215.93</v>
      </c>
      <c r="AK9" s="17">
        <v>35563.75</v>
      </c>
      <c r="AL9" s="17">
        <v>131029.66</v>
      </c>
      <c r="AM9" s="17">
        <v>38366.81</v>
      </c>
      <c r="AN9" s="17">
        <v>258382.34</v>
      </c>
      <c r="AO9" s="17">
        <v>8269</v>
      </c>
      <c r="AP9" s="17">
        <v>4254</v>
      </c>
      <c r="AQ9" s="17">
        <v>0</v>
      </c>
      <c r="AR9" s="17">
        <v>62838.54</v>
      </c>
      <c r="AS9" s="17">
        <v>17264.73</v>
      </c>
      <c r="AT9" s="17">
        <v>0</v>
      </c>
      <c r="AU9" s="17">
        <v>7294.52</v>
      </c>
      <c r="AV9" s="17">
        <v>1992.93</v>
      </c>
      <c r="AW9" s="17">
        <v>0</v>
      </c>
      <c r="AX9" s="17">
        <v>1553659.49</v>
      </c>
      <c r="AY9" s="38">
        <f>AW9/AX9</f>
        <v>0</v>
      </c>
      <c r="AZ9" s="17">
        <v>0</v>
      </c>
      <c r="BA9" s="17">
        <v>194510</v>
      </c>
      <c r="BB9" s="17">
        <v>0</v>
      </c>
      <c r="BC9" s="17">
        <v>298327.78999999998</v>
      </c>
      <c r="BD9" s="17">
        <v>0</v>
      </c>
      <c r="BE9" s="17">
        <v>0</v>
      </c>
      <c r="BF9" s="17">
        <v>0</v>
      </c>
      <c r="BG9" s="37">
        <f>SUM(BE9:BF9)</f>
        <v>0</v>
      </c>
      <c r="BH9" s="17">
        <v>0</v>
      </c>
      <c r="BI9" s="17">
        <v>5821</v>
      </c>
      <c r="BJ9" s="17">
        <v>3547</v>
      </c>
      <c r="BK9" s="17">
        <v>298</v>
      </c>
      <c r="BL9" s="17">
        <v>-314</v>
      </c>
      <c r="BM9" s="17">
        <v>-329</v>
      </c>
      <c r="BN9" s="17">
        <v>-162</v>
      </c>
      <c r="BO9" s="17">
        <v>-1177</v>
      </c>
      <c r="BP9" s="17">
        <v>-342</v>
      </c>
      <c r="BQ9" s="17">
        <v>0</v>
      </c>
      <c r="BR9" s="17">
        <v>-16</v>
      </c>
      <c r="BS9" s="17">
        <v>-274</v>
      </c>
      <c r="BT9" s="17">
        <v>-3</v>
      </c>
      <c r="BU9" s="17">
        <v>7049</v>
      </c>
      <c r="BV9" s="17">
        <v>17</v>
      </c>
      <c r="BW9" s="17">
        <v>35</v>
      </c>
      <c r="BX9" s="17">
        <v>24</v>
      </c>
      <c r="BY9" s="17">
        <v>190</v>
      </c>
      <c r="BZ9" s="17">
        <v>8</v>
      </c>
      <c r="CA9" s="17">
        <v>3</v>
      </c>
    </row>
    <row r="10" spans="1:79" s="39" customFormat="1" ht="15.6" x14ac:dyDescent="0.3">
      <c r="A10" s="34">
        <v>1</v>
      </c>
      <c r="B10" s="34" t="s">
        <v>20</v>
      </c>
      <c r="C10" s="34" t="s">
        <v>21</v>
      </c>
      <c r="D10" s="34" t="s">
        <v>364</v>
      </c>
      <c r="E10" s="40"/>
      <c r="F10" s="34" t="s">
        <v>365</v>
      </c>
      <c r="G10" s="17">
        <v>9176726.2300000004</v>
      </c>
      <c r="H10" s="17">
        <v>9176726.2300000004</v>
      </c>
      <c r="I10" s="17">
        <v>8735711.6400000006</v>
      </c>
      <c r="J10" s="17">
        <v>237369.81</v>
      </c>
      <c r="K10" s="17">
        <v>1659565.29</v>
      </c>
      <c r="L10" s="17">
        <v>369554.03</v>
      </c>
      <c r="M10" s="17">
        <v>0</v>
      </c>
      <c r="N10" s="17">
        <v>0</v>
      </c>
      <c r="O10" s="17">
        <v>17412.759999999998</v>
      </c>
      <c r="P10" s="17">
        <v>790205.76</v>
      </c>
      <c r="Q10" s="17">
        <v>0</v>
      </c>
      <c r="R10" s="17">
        <v>0</v>
      </c>
      <c r="S10" s="17">
        <v>3825258.08</v>
      </c>
      <c r="T10" s="17">
        <v>872237.95</v>
      </c>
      <c r="U10" s="17">
        <v>0</v>
      </c>
      <c r="V10" s="17">
        <v>0</v>
      </c>
      <c r="W10" s="17">
        <v>8226177.8499999996</v>
      </c>
      <c r="X10" s="17">
        <v>0</v>
      </c>
      <c r="Y10" s="17">
        <v>8226177.8499999996</v>
      </c>
      <c r="Z10" s="19">
        <v>0.16173319999999999</v>
      </c>
      <c r="AA10" s="19">
        <v>5.1799999999999999E-2</v>
      </c>
      <c r="AB10" s="17">
        <v>425783.93</v>
      </c>
      <c r="AC10" s="17">
        <v>0</v>
      </c>
      <c r="AD10" s="17">
        <v>0</v>
      </c>
      <c r="AE10" s="17">
        <v>0</v>
      </c>
      <c r="AF10" s="17">
        <v>0</v>
      </c>
      <c r="AG10" s="37">
        <f t="shared" ref="AG10:AG73" si="0">SUM(AE10:AF10)</f>
        <v>0</v>
      </c>
      <c r="AH10" s="17">
        <v>145096.65</v>
      </c>
      <c r="AI10" s="17">
        <v>12912.81</v>
      </c>
      <c r="AJ10" s="17">
        <v>29947.45</v>
      </c>
      <c r="AK10" s="17">
        <v>421</v>
      </c>
      <c r="AL10" s="17">
        <v>0</v>
      </c>
      <c r="AM10" s="17">
        <v>4660.8500000000004</v>
      </c>
      <c r="AN10" s="17">
        <v>9928.09</v>
      </c>
      <c r="AO10" s="17">
        <v>7869</v>
      </c>
      <c r="AP10" s="17">
        <v>0</v>
      </c>
      <c r="AQ10" s="17">
        <v>0</v>
      </c>
      <c r="AR10" s="17">
        <v>11178.27</v>
      </c>
      <c r="AS10" s="17">
        <v>300</v>
      </c>
      <c r="AT10" s="17">
        <v>0</v>
      </c>
      <c r="AU10" s="17">
        <v>2420.8000000000002</v>
      </c>
      <c r="AV10" s="17">
        <v>10386.44</v>
      </c>
      <c r="AW10" s="17">
        <v>0</v>
      </c>
      <c r="AX10" s="17">
        <v>247971.99</v>
      </c>
      <c r="AY10" s="38">
        <f t="shared" ref="AY10:AY73" si="1">AW10/AX10</f>
        <v>0</v>
      </c>
      <c r="AZ10" s="17">
        <v>0</v>
      </c>
      <c r="BA10" s="17">
        <v>194510</v>
      </c>
      <c r="BB10" s="17">
        <v>0</v>
      </c>
      <c r="BC10" s="17">
        <v>25818.02</v>
      </c>
      <c r="BD10" s="17">
        <v>0</v>
      </c>
      <c r="BE10" s="17">
        <v>0</v>
      </c>
      <c r="BF10" s="17">
        <v>0</v>
      </c>
      <c r="BG10" s="37">
        <f t="shared" ref="BG10:BG73" si="2">SUM(BE10:BF10)</f>
        <v>0</v>
      </c>
      <c r="BH10" s="17">
        <v>0</v>
      </c>
      <c r="BI10" s="17">
        <v>1165</v>
      </c>
      <c r="BJ10" s="17">
        <v>798</v>
      </c>
      <c r="BK10" s="17">
        <v>16</v>
      </c>
      <c r="BL10" s="17">
        <v>0</v>
      </c>
      <c r="BM10" s="17">
        <v>-146</v>
      </c>
      <c r="BN10" s="17">
        <v>-92</v>
      </c>
      <c r="BO10" s="17">
        <v>-172</v>
      </c>
      <c r="BP10" s="17">
        <v>-81</v>
      </c>
      <c r="BQ10" s="17">
        <v>0</v>
      </c>
      <c r="BR10" s="17">
        <v>23</v>
      </c>
      <c r="BS10" s="17">
        <v>-76</v>
      </c>
      <c r="BT10" s="17">
        <v>-1</v>
      </c>
      <c r="BU10" s="17">
        <v>1434</v>
      </c>
      <c r="BV10" s="17">
        <v>1</v>
      </c>
      <c r="BW10" s="17">
        <v>30</v>
      </c>
      <c r="BX10" s="17">
        <v>11</v>
      </c>
      <c r="BY10" s="17">
        <v>16</v>
      </c>
      <c r="BZ10" s="17">
        <v>0</v>
      </c>
      <c r="CA10" s="17">
        <v>1</v>
      </c>
    </row>
    <row r="11" spans="1:79" s="39" customFormat="1" ht="15.6" x14ac:dyDescent="0.3">
      <c r="A11" s="34">
        <v>1</v>
      </c>
      <c r="B11" s="34" t="s">
        <v>88</v>
      </c>
      <c r="C11" s="34" t="s">
        <v>89</v>
      </c>
      <c r="D11" s="34" t="s">
        <v>366</v>
      </c>
      <c r="E11" s="40"/>
      <c r="F11" s="34" t="s">
        <v>367</v>
      </c>
      <c r="G11" s="17">
        <v>11766514.98</v>
      </c>
      <c r="H11" s="17">
        <v>11775863</v>
      </c>
      <c r="I11" s="17">
        <v>11494729.59</v>
      </c>
      <c r="J11" s="17">
        <v>354200.19</v>
      </c>
      <c r="K11" s="17">
        <v>1017145.45</v>
      </c>
      <c r="L11" s="17">
        <v>4090189.7</v>
      </c>
      <c r="M11" s="17">
        <v>0</v>
      </c>
      <c r="N11" s="17">
        <v>0</v>
      </c>
      <c r="O11" s="17">
        <v>31587.37</v>
      </c>
      <c r="P11" s="17">
        <v>630571.05000000005</v>
      </c>
      <c r="Q11" s="17">
        <v>0</v>
      </c>
      <c r="R11" s="17">
        <v>0</v>
      </c>
      <c r="S11" s="17">
        <v>2476907.52</v>
      </c>
      <c r="T11" s="17">
        <v>1804738.86</v>
      </c>
      <c r="U11" s="17">
        <v>0</v>
      </c>
      <c r="V11" s="17">
        <v>0</v>
      </c>
      <c r="W11" s="17">
        <v>11099950.26</v>
      </c>
      <c r="X11" s="17">
        <v>9348.02</v>
      </c>
      <c r="Y11" s="17">
        <v>11109298.279999999</v>
      </c>
      <c r="Z11" s="19">
        <v>0.26283410000000001</v>
      </c>
      <c r="AA11" s="19">
        <v>6.0699999999999997E-2</v>
      </c>
      <c r="AB11" s="17">
        <v>673230.11</v>
      </c>
      <c r="AC11" s="17">
        <v>0</v>
      </c>
      <c r="AD11" s="17">
        <v>0</v>
      </c>
      <c r="AE11" s="17">
        <v>9348.02</v>
      </c>
      <c r="AF11" s="17">
        <v>175.68</v>
      </c>
      <c r="AG11" s="37">
        <f t="shared" si="0"/>
        <v>9523.7000000000007</v>
      </c>
      <c r="AH11" s="17">
        <v>198850.53</v>
      </c>
      <c r="AI11" s="17">
        <v>17249.740000000002</v>
      </c>
      <c r="AJ11" s="17">
        <v>31982.74</v>
      </c>
      <c r="AK11" s="17">
        <v>6543.5</v>
      </c>
      <c r="AL11" s="17">
        <v>45645.17</v>
      </c>
      <c r="AM11" s="17">
        <v>33391.93</v>
      </c>
      <c r="AN11" s="17">
        <v>15126.5</v>
      </c>
      <c r="AO11" s="17">
        <v>7869</v>
      </c>
      <c r="AP11" s="17">
        <v>0</v>
      </c>
      <c r="AQ11" s="17">
        <v>0</v>
      </c>
      <c r="AR11" s="17">
        <v>28550.73</v>
      </c>
      <c r="AS11" s="17">
        <v>17250.66</v>
      </c>
      <c r="AT11" s="17">
        <v>2672.59</v>
      </c>
      <c r="AU11" s="17">
        <v>3193.38</v>
      </c>
      <c r="AV11" s="17">
        <v>28181.83</v>
      </c>
      <c r="AW11" s="17">
        <v>0</v>
      </c>
      <c r="AX11" s="17">
        <v>489512</v>
      </c>
      <c r="AY11" s="38">
        <f t="shared" si="1"/>
        <v>0</v>
      </c>
      <c r="AZ11" s="17">
        <v>809.63</v>
      </c>
      <c r="BA11" s="17">
        <v>194510</v>
      </c>
      <c r="BB11" s="17">
        <v>0</v>
      </c>
      <c r="BC11" s="17">
        <v>77135.03</v>
      </c>
      <c r="BD11" s="17">
        <v>0</v>
      </c>
      <c r="BE11" s="17">
        <v>0</v>
      </c>
      <c r="BF11" s="17">
        <v>0</v>
      </c>
      <c r="BG11" s="37">
        <f t="shared" si="2"/>
        <v>0</v>
      </c>
      <c r="BH11" s="17">
        <v>0</v>
      </c>
      <c r="BI11" s="21">
        <v>1472</v>
      </c>
      <c r="BJ11" s="21">
        <v>535</v>
      </c>
      <c r="BK11" s="21">
        <v>1</v>
      </c>
      <c r="BL11" s="21">
        <v>0</v>
      </c>
      <c r="BM11" s="21">
        <v>-48</v>
      </c>
      <c r="BN11" s="21">
        <v>-59</v>
      </c>
      <c r="BO11" s="21">
        <v>-62</v>
      </c>
      <c r="BP11" s="21">
        <v>-73</v>
      </c>
      <c r="BQ11" s="21">
        <v>0</v>
      </c>
      <c r="BR11" s="21">
        <v>17</v>
      </c>
      <c r="BS11" s="21">
        <v>-111</v>
      </c>
      <c r="BT11" s="21">
        <v>-7</v>
      </c>
      <c r="BU11" s="21">
        <v>1665</v>
      </c>
      <c r="BV11" s="21">
        <v>4</v>
      </c>
      <c r="BW11" s="21">
        <v>16</v>
      </c>
      <c r="BX11" s="21">
        <v>10</v>
      </c>
      <c r="BY11" s="21">
        <v>79</v>
      </c>
      <c r="BZ11" s="21">
        <v>3</v>
      </c>
      <c r="CA11" s="21">
        <v>3</v>
      </c>
    </row>
    <row r="12" spans="1:79" s="39" customFormat="1" ht="15.6" x14ac:dyDescent="0.3">
      <c r="A12" s="34">
        <v>1</v>
      </c>
      <c r="B12" s="34" t="s">
        <v>176</v>
      </c>
      <c r="C12" s="34" t="s">
        <v>177</v>
      </c>
      <c r="D12" s="34" t="s">
        <v>368</v>
      </c>
      <c r="E12" s="40"/>
      <c r="F12" s="34" t="s">
        <v>363</v>
      </c>
      <c r="G12" s="17">
        <v>14614613.460000001</v>
      </c>
      <c r="H12" s="17">
        <v>14625917.5</v>
      </c>
      <c r="I12" s="17">
        <v>13528021.039999999</v>
      </c>
      <c r="J12" s="17">
        <v>0</v>
      </c>
      <c r="K12" s="17">
        <v>3589228.43</v>
      </c>
      <c r="L12" s="17">
        <v>0</v>
      </c>
      <c r="M12" s="17">
        <v>0</v>
      </c>
      <c r="N12" s="17">
        <v>0.2</v>
      </c>
      <c r="O12" s="17">
        <v>0</v>
      </c>
      <c r="P12" s="17">
        <v>812971.22</v>
      </c>
      <c r="Q12" s="17">
        <v>0</v>
      </c>
      <c r="R12" s="17">
        <v>0</v>
      </c>
      <c r="S12" s="17">
        <v>4158110.83</v>
      </c>
      <c r="T12" s="17">
        <v>805790.92</v>
      </c>
      <c r="U12" s="17">
        <v>37949.760000000002</v>
      </c>
      <c r="V12" s="17">
        <v>0</v>
      </c>
      <c r="W12" s="17">
        <v>10356505.26</v>
      </c>
      <c r="X12" s="17">
        <v>149410.34</v>
      </c>
      <c r="Y12" s="17">
        <v>10505915.6</v>
      </c>
      <c r="Z12" s="19">
        <v>0.39804270000000003</v>
      </c>
      <c r="AA12" s="19">
        <v>9.2100000000000001E-2</v>
      </c>
      <c r="AB12" s="17">
        <v>958494.62</v>
      </c>
      <c r="AC12" s="17">
        <v>4548.8900000000003</v>
      </c>
      <c r="AD12" s="17">
        <v>45485.51</v>
      </c>
      <c r="AE12" s="17">
        <v>6755.15</v>
      </c>
      <c r="AF12" s="17">
        <v>0</v>
      </c>
      <c r="AG12" s="37">
        <f t="shared" si="0"/>
        <v>6755.15</v>
      </c>
      <c r="AH12" s="17">
        <v>396914</v>
      </c>
      <c r="AI12" s="17">
        <v>36401.64</v>
      </c>
      <c r="AJ12" s="17">
        <v>47895.89</v>
      </c>
      <c r="AK12" s="17">
        <v>0</v>
      </c>
      <c r="AL12" s="17">
        <v>43495.9</v>
      </c>
      <c r="AM12" s="17">
        <v>4226.5200000000004</v>
      </c>
      <c r="AN12" s="17">
        <v>114108.3</v>
      </c>
      <c r="AO12" s="17">
        <v>7869</v>
      </c>
      <c r="AP12" s="17">
        <v>17594</v>
      </c>
      <c r="AQ12" s="17">
        <v>0</v>
      </c>
      <c r="AR12" s="17">
        <v>29267.37</v>
      </c>
      <c r="AS12" s="17">
        <v>5406.4</v>
      </c>
      <c r="AT12" s="17">
        <v>0</v>
      </c>
      <c r="AU12" s="17">
        <v>3763</v>
      </c>
      <c r="AV12" s="17">
        <v>26339.95</v>
      </c>
      <c r="AW12" s="17">
        <v>0</v>
      </c>
      <c r="AX12" s="17">
        <v>766823.73</v>
      </c>
      <c r="AY12" s="38">
        <f t="shared" si="1"/>
        <v>0</v>
      </c>
      <c r="AZ12" s="17">
        <v>0</v>
      </c>
      <c r="BA12" s="17">
        <v>194510</v>
      </c>
      <c r="BB12" s="17">
        <v>0</v>
      </c>
      <c r="BC12" s="17">
        <v>147351.09</v>
      </c>
      <c r="BD12" s="17">
        <v>0</v>
      </c>
      <c r="BE12" s="17">
        <v>0</v>
      </c>
      <c r="BF12" s="17">
        <v>0</v>
      </c>
      <c r="BG12" s="37">
        <f t="shared" si="2"/>
        <v>0</v>
      </c>
      <c r="BH12" s="17">
        <v>0</v>
      </c>
      <c r="BI12" s="17">
        <v>2430</v>
      </c>
      <c r="BJ12" s="17">
        <v>1642</v>
      </c>
      <c r="BK12" s="17">
        <v>-3</v>
      </c>
      <c r="BL12" s="17">
        <v>0</v>
      </c>
      <c r="BM12" s="17">
        <v>-232</v>
      </c>
      <c r="BN12" s="17">
        <v>-96</v>
      </c>
      <c r="BO12" s="17">
        <v>-550</v>
      </c>
      <c r="BP12" s="17">
        <v>-112</v>
      </c>
      <c r="BQ12" s="17">
        <v>0</v>
      </c>
      <c r="BR12" s="17">
        <v>0</v>
      </c>
      <c r="BS12" s="17">
        <v>-160</v>
      </c>
      <c r="BT12" s="17">
        <v>0</v>
      </c>
      <c r="BU12" s="17">
        <v>2919</v>
      </c>
      <c r="BV12" s="17">
        <v>11</v>
      </c>
      <c r="BW12" s="17">
        <v>38</v>
      </c>
      <c r="BX12" s="17">
        <v>10</v>
      </c>
      <c r="BY12" s="17">
        <v>109</v>
      </c>
      <c r="BZ12" s="17">
        <v>2</v>
      </c>
      <c r="CA12" s="17">
        <v>1</v>
      </c>
    </row>
    <row r="13" spans="1:79" s="39" customFormat="1" ht="15.6" x14ac:dyDescent="0.3">
      <c r="A13" s="34">
        <v>1</v>
      </c>
      <c r="B13" s="34" t="s">
        <v>223</v>
      </c>
      <c r="C13" s="34" t="s">
        <v>146</v>
      </c>
      <c r="D13" s="34" t="s">
        <v>369</v>
      </c>
      <c r="E13" s="40"/>
      <c r="F13" s="34" t="s">
        <v>370</v>
      </c>
      <c r="G13" s="17">
        <v>11651182.710000001</v>
      </c>
      <c r="H13" s="17">
        <v>11651182.710000001</v>
      </c>
      <c r="I13" s="17">
        <v>11064987.24</v>
      </c>
      <c r="J13" s="17">
        <v>65998.25</v>
      </c>
      <c r="K13" s="17">
        <v>2367209.8199999998</v>
      </c>
      <c r="L13" s="17">
        <v>1282304.68</v>
      </c>
      <c r="M13" s="17">
        <v>0</v>
      </c>
      <c r="N13" s="17">
        <v>0</v>
      </c>
      <c r="O13" s="17">
        <v>23025.59</v>
      </c>
      <c r="P13" s="17">
        <v>889768.68</v>
      </c>
      <c r="Q13" s="17">
        <v>0</v>
      </c>
      <c r="R13" s="17">
        <v>0</v>
      </c>
      <c r="S13" s="17">
        <v>3600387.59</v>
      </c>
      <c r="T13" s="17">
        <v>951377.17</v>
      </c>
      <c r="U13" s="17">
        <v>0</v>
      </c>
      <c r="V13" s="17">
        <v>0</v>
      </c>
      <c r="W13" s="17">
        <v>9861131.0099999998</v>
      </c>
      <c r="X13" s="17">
        <v>0</v>
      </c>
      <c r="Y13" s="17">
        <v>9861131.0099999998</v>
      </c>
      <c r="Z13" s="19">
        <v>0.25165409999999999</v>
      </c>
      <c r="AA13" s="19">
        <v>6.8900000000000003E-2</v>
      </c>
      <c r="AB13" s="17">
        <v>679016.85</v>
      </c>
      <c r="AC13" s="17">
        <v>0</v>
      </c>
      <c r="AD13" s="17">
        <v>0</v>
      </c>
      <c r="AE13" s="17">
        <v>0</v>
      </c>
      <c r="AF13" s="17">
        <v>86.81</v>
      </c>
      <c r="AG13" s="37">
        <f t="shared" si="0"/>
        <v>86.81</v>
      </c>
      <c r="AH13" s="17">
        <v>204770.6</v>
      </c>
      <c r="AI13" s="17">
        <v>20311.46</v>
      </c>
      <c r="AJ13" s="17">
        <v>43945.35</v>
      </c>
      <c r="AK13" s="17">
        <v>0</v>
      </c>
      <c r="AL13" s="17">
        <v>36601.58</v>
      </c>
      <c r="AM13" s="17">
        <v>2621.68</v>
      </c>
      <c r="AN13" s="17">
        <v>23096.75</v>
      </c>
      <c r="AO13" s="17">
        <v>7869</v>
      </c>
      <c r="AP13" s="17">
        <v>8600</v>
      </c>
      <c r="AQ13" s="17">
        <v>0</v>
      </c>
      <c r="AR13" s="17">
        <v>39615.040000000001</v>
      </c>
      <c r="AS13" s="17">
        <v>2424.2600000000002</v>
      </c>
      <c r="AT13" s="17">
        <v>0</v>
      </c>
      <c r="AU13" s="17">
        <v>1624.5</v>
      </c>
      <c r="AV13" s="17">
        <v>13365.5</v>
      </c>
      <c r="AW13" s="17">
        <v>0</v>
      </c>
      <c r="AX13" s="17">
        <v>427908.23</v>
      </c>
      <c r="AY13" s="38">
        <f t="shared" si="1"/>
        <v>0</v>
      </c>
      <c r="AZ13" s="17">
        <v>0</v>
      </c>
      <c r="BA13" s="17">
        <v>194510</v>
      </c>
      <c r="BB13" s="17">
        <v>0</v>
      </c>
      <c r="BC13" s="17">
        <v>74978.78</v>
      </c>
      <c r="BD13" s="17">
        <v>0</v>
      </c>
      <c r="BE13" s="17">
        <v>0</v>
      </c>
      <c r="BF13" s="17">
        <v>0</v>
      </c>
      <c r="BG13" s="37">
        <f t="shared" si="2"/>
        <v>0</v>
      </c>
      <c r="BH13" s="17">
        <v>0</v>
      </c>
      <c r="BI13" s="17">
        <v>1807</v>
      </c>
      <c r="BJ13" s="17">
        <v>1128</v>
      </c>
      <c r="BK13" s="17">
        <v>2</v>
      </c>
      <c r="BL13" s="17">
        <v>59</v>
      </c>
      <c r="BM13" s="17">
        <v>-122</v>
      </c>
      <c r="BN13" s="17">
        <v>-127</v>
      </c>
      <c r="BO13" s="17">
        <v>-265</v>
      </c>
      <c r="BP13" s="17">
        <v>-132</v>
      </c>
      <c r="BQ13" s="17">
        <v>0</v>
      </c>
      <c r="BR13" s="17">
        <v>0</v>
      </c>
      <c r="BS13" s="17">
        <v>-155</v>
      </c>
      <c r="BT13" s="17">
        <v>0</v>
      </c>
      <c r="BU13" s="17">
        <v>2195</v>
      </c>
      <c r="BV13" s="17">
        <v>0</v>
      </c>
      <c r="BW13" s="17">
        <v>24</v>
      </c>
      <c r="BX13" s="17">
        <v>8</v>
      </c>
      <c r="BY13" s="17">
        <v>134</v>
      </c>
      <c r="BZ13" s="17">
        <v>0</v>
      </c>
      <c r="CA13" s="17">
        <v>0</v>
      </c>
    </row>
    <row r="14" spans="1:79" ht="15.6" x14ac:dyDescent="0.3">
      <c r="A14" s="14">
        <v>2</v>
      </c>
      <c r="B14" s="14" t="s">
        <v>41</v>
      </c>
      <c r="C14" s="14" t="s">
        <v>42</v>
      </c>
      <c r="D14" s="10" t="s">
        <v>371</v>
      </c>
      <c r="E14" s="10" t="s">
        <v>372</v>
      </c>
      <c r="F14" s="10" t="s">
        <v>373</v>
      </c>
      <c r="G14" s="17">
        <v>23286024.670000002</v>
      </c>
      <c r="H14" s="17">
        <v>23286024.670000002</v>
      </c>
      <c r="I14" s="17">
        <v>22332147.100000001</v>
      </c>
      <c r="J14" s="17">
        <v>106172.09</v>
      </c>
      <c r="K14" s="17">
        <v>2556939.33</v>
      </c>
      <c r="L14" s="17">
        <v>5175388.3899999997</v>
      </c>
      <c r="M14" s="17">
        <v>0</v>
      </c>
      <c r="N14" s="17">
        <v>1900</v>
      </c>
      <c r="O14" s="17">
        <v>0</v>
      </c>
      <c r="P14" s="17">
        <v>1319304.9099999999</v>
      </c>
      <c r="Q14" s="17">
        <v>0</v>
      </c>
      <c r="R14" s="17">
        <v>6800</v>
      </c>
      <c r="S14" s="17">
        <v>9358848.4800000004</v>
      </c>
      <c r="T14" s="17">
        <v>2929475.89</v>
      </c>
      <c r="U14" s="17">
        <v>0</v>
      </c>
      <c r="V14" s="17">
        <v>0</v>
      </c>
      <c r="W14" s="17">
        <v>23314206.460000001</v>
      </c>
      <c r="X14" s="17">
        <v>10423</v>
      </c>
      <c r="Y14" s="17">
        <v>23324629.460000001</v>
      </c>
      <c r="Z14" s="19">
        <v>0.16613839999999999</v>
      </c>
      <c r="AA14" s="19">
        <v>8.0100000000000005E-2</v>
      </c>
      <c r="AB14" s="17">
        <v>1868077.37</v>
      </c>
      <c r="AC14" s="17">
        <v>0</v>
      </c>
      <c r="AD14" s="17">
        <v>0</v>
      </c>
      <c r="AE14" s="17">
        <v>0</v>
      </c>
      <c r="AF14" s="17">
        <v>619.53</v>
      </c>
      <c r="AG14" s="11">
        <f t="shared" si="0"/>
        <v>619.53</v>
      </c>
      <c r="AH14" s="17">
        <v>868459.06</v>
      </c>
      <c r="AI14" s="17">
        <v>72397.97</v>
      </c>
      <c r="AJ14" s="17">
        <v>247762.07</v>
      </c>
      <c r="AK14" s="17">
        <v>0</v>
      </c>
      <c r="AL14" s="17">
        <v>138868.9</v>
      </c>
      <c r="AM14" s="17">
        <v>21818.84</v>
      </c>
      <c r="AN14" s="17">
        <v>43608.95</v>
      </c>
      <c r="AO14" s="17">
        <v>12119</v>
      </c>
      <c r="AP14" s="17">
        <v>3569</v>
      </c>
      <c r="AQ14" s="17">
        <v>0</v>
      </c>
      <c r="AR14" s="17">
        <v>89438.47</v>
      </c>
      <c r="AS14" s="17">
        <v>22018.41</v>
      </c>
      <c r="AT14" s="17">
        <v>0</v>
      </c>
      <c r="AU14" s="17">
        <v>14108.98</v>
      </c>
      <c r="AV14" s="17">
        <v>10907.62</v>
      </c>
      <c r="AW14" s="17">
        <v>0</v>
      </c>
      <c r="AX14" s="17">
        <v>1685031.34</v>
      </c>
      <c r="AY14" s="12">
        <f t="shared" si="1"/>
        <v>0</v>
      </c>
      <c r="AZ14" s="17">
        <v>18.47</v>
      </c>
      <c r="BA14" s="17">
        <v>194510</v>
      </c>
      <c r="BB14" s="17">
        <v>0</v>
      </c>
      <c r="BC14" s="17">
        <v>379108.09</v>
      </c>
      <c r="BD14" s="17">
        <v>0</v>
      </c>
      <c r="BE14" s="17">
        <v>0</v>
      </c>
      <c r="BF14" s="17">
        <v>0</v>
      </c>
      <c r="BG14" s="37">
        <f t="shared" si="2"/>
        <v>0</v>
      </c>
      <c r="BH14" s="17">
        <v>0</v>
      </c>
      <c r="BI14" s="17">
        <v>5052</v>
      </c>
      <c r="BJ14" s="17">
        <v>1029</v>
      </c>
      <c r="BK14" s="17">
        <v>67</v>
      </c>
      <c r="BL14" s="17">
        <v>0</v>
      </c>
      <c r="BM14" s="17">
        <v>-35</v>
      </c>
      <c r="BN14" s="17">
        <v>-165</v>
      </c>
      <c r="BO14" s="17">
        <v>-99</v>
      </c>
      <c r="BP14" s="17">
        <v>-416</v>
      </c>
      <c r="BQ14" s="17">
        <v>0</v>
      </c>
      <c r="BR14" s="17">
        <v>0</v>
      </c>
      <c r="BS14" s="17">
        <v>-965</v>
      </c>
      <c r="BT14" s="17">
        <v>0</v>
      </c>
      <c r="BU14" s="17">
        <v>4468</v>
      </c>
      <c r="BV14" s="17">
        <v>49</v>
      </c>
      <c r="BW14" s="17">
        <v>158</v>
      </c>
      <c r="BX14" s="17">
        <v>93</v>
      </c>
      <c r="BY14" s="17">
        <v>668</v>
      </c>
      <c r="BZ14" s="17">
        <v>23</v>
      </c>
      <c r="CA14" s="17">
        <v>23</v>
      </c>
    </row>
    <row r="15" spans="1:79" s="4" customFormat="1" ht="15.6" x14ac:dyDescent="0.3">
      <c r="A15" s="11">
        <v>2</v>
      </c>
      <c r="B15" s="11" t="s">
        <v>326</v>
      </c>
      <c r="C15" s="11" t="s">
        <v>327</v>
      </c>
      <c r="D15" s="10" t="s">
        <v>374</v>
      </c>
      <c r="E15" s="10" t="s">
        <v>375</v>
      </c>
      <c r="F15" s="10" t="s">
        <v>373</v>
      </c>
      <c r="G15" s="17">
        <v>17443639.859999999</v>
      </c>
      <c r="H15" s="17">
        <v>17443639.859999999</v>
      </c>
      <c r="I15" s="17">
        <v>16585402.210000001</v>
      </c>
      <c r="J15" s="17">
        <v>0</v>
      </c>
      <c r="K15" s="17">
        <v>2085520.65</v>
      </c>
      <c r="L15" s="17">
        <v>1202574.58</v>
      </c>
      <c r="M15" s="17">
        <v>0</v>
      </c>
      <c r="N15" s="17">
        <v>746919.32</v>
      </c>
      <c r="O15" s="17">
        <v>0</v>
      </c>
      <c r="P15" s="17">
        <v>985252.14</v>
      </c>
      <c r="Q15" s="17">
        <v>0</v>
      </c>
      <c r="R15" s="17">
        <v>336291.72</v>
      </c>
      <c r="S15" s="17">
        <v>7002886.7300000004</v>
      </c>
      <c r="T15" s="17">
        <v>1067813.25</v>
      </c>
      <c r="U15" s="17">
        <v>52825</v>
      </c>
      <c r="V15" s="17">
        <v>0</v>
      </c>
      <c r="W15" s="17">
        <v>13595913.41</v>
      </c>
      <c r="X15" s="17">
        <v>2670928.98</v>
      </c>
      <c r="Y15" s="17">
        <v>16266842.390000001</v>
      </c>
      <c r="Z15" s="19">
        <v>0.15392539999999999</v>
      </c>
      <c r="AA15" s="19">
        <v>9.2100000000000001E-2</v>
      </c>
      <c r="AB15" s="17">
        <v>1251866.06</v>
      </c>
      <c r="AC15" s="17">
        <v>0</v>
      </c>
      <c r="AD15" s="17">
        <v>0</v>
      </c>
      <c r="AE15" s="17">
        <v>0</v>
      </c>
      <c r="AF15" s="17">
        <v>605.62</v>
      </c>
      <c r="AG15" s="11">
        <f t="shared" si="0"/>
        <v>605.62</v>
      </c>
      <c r="AH15" s="17">
        <v>501116.94</v>
      </c>
      <c r="AI15" s="17">
        <v>46233.67</v>
      </c>
      <c r="AJ15" s="17">
        <v>91834.98</v>
      </c>
      <c r="AK15" s="17">
        <v>0</v>
      </c>
      <c r="AL15" s="17">
        <v>131575.76</v>
      </c>
      <c r="AM15" s="17">
        <v>32955.370000000003</v>
      </c>
      <c r="AN15" s="17">
        <v>88326.01</v>
      </c>
      <c r="AO15" s="17">
        <v>9583</v>
      </c>
      <c r="AP15" s="17">
        <v>3225</v>
      </c>
      <c r="AQ15" s="17">
        <v>0</v>
      </c>
      <c r="AR15" s="17">
        <v>20982.62</v>
      </c>
      <c r="AS15" s="17">
        <v>8926.5400000000009</v>
      </c>
      <c r="AT15" s="17">
        <v>0</v>
      </c>
      <c r="AU15" s="17">
        <v>10437.44</v>
      </c>
      <c r="AV15" s="17">
        <v>61029.03</v>
      </c>
      <c r="AW15" s="17">
        <v>0</v>
      </c>
      <c r="AX15" s="17">
        <v>1095912.3</v>
      </c>
      <c r="AY15" s="12">
        <f t="shared" si="1"/>
        <v>0</v>
      </c>
      <c r="AZ15" s="17">
        <v>0</v>
      </c>
      <c r="BA15" s="17">
        <v>194509.97</v>
      </c>
      <c r="BB15" s="17">
        <v>0</v>
      </c>
      <c r="BC15" s="17">
        <v>241734.62</v>
      </c>
      <c r="BD15" s="17">
        <v>0</v>
      </c>
      <c r="BE15" s="17">
        <v>0</v>
      </c>
      <c r="BF15" s="17">
        <v>0</v>
      </c>
      <c r="BG15" s="37">
        <f t="shared" si="2"/>
        <v>0</v>
      </c>
      <c r="BH15" s="17">
        <v>0</v>
      </c>
      <c r="BI15" s="17">
        <v>2012</v>
      </c>
      <c r="BJ15" s="17">
        <v>1134</v>
      </c>
      <c r="BK15" s="17">
        <v>21</v>
      </c>
      <c r="BL15" s="17">
        <v>0</v>
      </c>
      <c r="BM15" s="17">
        <v>-63</v>
      </c>
      <c r="BN15" s="17">
        <v>-48</v>
      </c>
      <c r="BO15" s="17">
        <v>-690</v>
      </c>
      <c r="BP15" s="17">
        <v>-190</v>
      </c>
      <c r="BQ15" s="17">
        <v>0</v>
      </c>
      <c r="BR15" s="17">
        <v>-33</v>
      </c>
      <c r="BS15" s="17">
        <v>-189</v>
      </c>
      <c r="BT15" s="17">
        <v>0</v>
      </c>
      <c r="BU15" s="17">
        <v>1954</v>
      </c>
      <c r="BV15" s="17">
        <v>0</v>
      </c>
      <c r="BW15" s="17">
        <v>78</v>
      </c>
      <c r="BX15" s="17">
        <v>20</v>
      </c>
      <c r="BY15" s="17">
        <v>87</v>
      </c>
      <c r="BZ15" s="17">
        <v>1</v>
      </c>
      <c r="CA15" s="17">
        <v>3</v>
      </c>
    </row>
    <row r="16" spans="1:79" s="35" customFormat="1" ht="15.6" x14ac:dyDescent="0.3">
      <c r="A16" s="63">
        <v>2</v>
      </c>
      <c r="B16" s="63" t="s">
        <v>149</v>
      </c>
      <c r="C16" s="63" t="s">
        <v>48</v>
      </c>
      <c r="D16" s="45" t="s">
        <v>376</v>
      </c>
      <c r="E16" s="45" t="s">
        <v>375</v>
      </c>
      <c r="F16" s="45" t="s">
        <v>373</v>
      </c>
      <c r="G16" s="17">
        <v>12559042.130000001</v>
      </c>
      <c r="H16" s="17">
        <v>12561606.08</v>
      </c>
      <c r="I16" s="17">
        <v>12028766.869999999</v>
      </c>
      <c r="J16" s="17">
        <v>0</v>
      </c>
      <c r="K16" s="17">
        <v>2186916.38</v>
      </c>
      <c r="L16" s="17">
        <v>453192.93</v>
      </c>
      <c r="M16" s="17">
        <v>0</v>
      </c>
      <c r="N16" s="17">
        <v>365409.26</v>
      </c>
      <c r="O16" s="17">
        <v>0</v>
      </c>
      <c r="P16" s="17">
        <v>390314.03</v>
      </c>
      <c r="Q16" s="17">
        <v>0</v>
      </c>
      <c r="R16" s="17">
        <v>116060.93</v>
      </c>
      <c r="S16" s="17">
        <v>5468163.8799999999</v>
      </c>
      <c r="T16" s="17">
        <v>583783.22</v>
      </c>
      <c r="U16" s="17">
        <v>42858</v>
      </c>
      <c r="V16" s="17">
        <v>0</v>
      </c>
      <c r="W16" s="17">
        <v>10056974.859999999</v>
      </c>
      <c r="X16" s="17">
        <v>1513001.66</v>
      </c>
      <c r="Y16" s="17">
        <v>11569976.52</v>
      </c>
      <c r="Z16" s="19">
        <v>8.6079520000000007E-2</v>
      </c>
      <c r="AA16" s="19">
        <v>9.69E-2</v>
      </c>
      <c r="AB16" s="17">
        <v>974604.42</v>
      </c>
      <c r="AC16" s="17">
        <v>0</v>
      </c>
      <c r="AD16" s="17">
        <v>0</v>
      </c>
      <c r="AE16" s="17">
        <v>2563.9499999999998</v>
      </c>
      <c r="AF16" s="17">
        <v>17.989999999999998</v>
      </c>
      <c r="AG16" s="47">
        <f t="shared" si="0"/>
        <v>2581.9399999999996</v>
      </c>
      <c r="AH16" s="17">
        <v>436916.96</v>
      </c>
      <c r="AI16" s="17">
        <v>39296.22</v>
      </c>
      <c r="AJ16" s="17">
        <v>61933.86</v>
      </c>
      <c r="AK16" s="17">
        <v>0</v>
      </c>
      <c r="AL16" s="17">
        <v>107424.84</v>
      </c>
      <c r="AM16" s="17">
        <v>35637.53</v>
      </c>
      <c r="AN16" s="17">
        <v>28510.16</v>
      </c>
      <c r="AO16" s="17">
        <v>9516</v>
      </c>
      <c r="AP16" s="17">
        <v>2467.5700000000002</v>
      </c>
      <c r="AQ16" s="17">
        <v>0</v>
      </c>
      <c r="AR16" s="17">
        <v>47998.85</v>
      </c>
      <c r="AS16" s="17">
        <v>15906.29</v>
      </c>
      <c r="AT16" s="17">
        <v>0</v>
      </c>
      <c r="AU16" s="17">
        <v>18454.400000000001</v>
      </c>
      <c r="AV16" s="17">
        <v>16177.51</v>
      </c>
      <c r="AW16" s="17">
        <v>0</v>
      </c>
      <c r="AX16" s="17">
        <v>869253.05</v>
      </c>
      <c r="AY16" s="48">
        <f t="shared" si="1"/>
        <v>0</v>
      </c>
      <c r="AZ16" s="17">
        <v>0</v>
      </c>
      <c r="BA16" s="17">
        <v>194510</v>
      </c>
      <c r="BB16" s="17">
        <v>0</v>
      </c>
      <c r="BC16" s="17">
        <v>125040.05</v>
      </c>
      <c r="BD16" s="17">
        <v>0</v>
      </c>
      <c r="BE16" s="17">
        <v>0</v>
      </c>
      <c r="BF16" s="17">
        <v>0</v>
      </c>
      <c r="BG16" s="37">
        <f t="shared" si="2"/>
        <v>0</v>
      </c>
      <c r="BH16" s="17">
        <v>0</v>
      </c>
      <c r="BI16" s="17">
        <v>1410</v>
      </c>
      <c r="BJ16" s="17">
        <v>836</v>
      </c>
      <c r="BK16" s="17">
        <v>11</v>
      </c>
      <c r="BL16" s="17">
        <v>0</v>
      </c>
      <c r="BM16" s="17">
        <v>-63</v>
      </c>
      <c r="BN16" s="17">
        <v>-26</v>
      </c>
      <c r="BO16" s="17">
        <v>-639</v>
      </c>
      <c r="BP16" s="17">
        <v>-188</v>
      </c>
      <c r="BQ16" s="17">
        <v>13</v>
      </c>
      <c r="BR16" s="17">
        <v>36</v>
      </c>
      <c r="BS16" s="17">
        <v>-100</v>
      </c>
      <c r="BT16" s="17">
        <v>0</v>
      </c>
      <c r="BU16" s="17">
        <v>1290</v>
      </c>
      <c r="BV16" s="17">
        <v>2</v>
      </c>
      <c r="BW16" s="17">
        <v>50</v>
      </c>
      <c r="BX16" s="17">
        <v>12</v>
      </c>
      <c r="BY16" s="17">
        <v>33</v>
      </c>
      <c r="BZ16" s="17">
        <v>0</v>
      </c>
      <c r="CA16" s="17">
        <v>5</v>
      </c>
    </row>
    <row r="17" spans="1:79" ht="15.6" x14ac:dyDescent="0.3">
      <c r="A17" s="10">
        <v>2</v>
      </c>
      <c r="B17" s="10" t="s">
        <v>165</v>
      </c>
      <c r="C17" s="10" t="s">
        <v>166</v>
      </c>
      <c r="D17" s="10" t="s">
        <v>377</v>
      </c>
      <c r="E17" s="10" t="s">
        <v>378</v>
      </c>
      <c r="F17" s="10" t="s">
        <v>373</v>
      </c>
      <c r="G17" s="17">
        <v>29942360.98</v>
      </c>
      <c r="H17" s="17">
        <v>29942360.98</v>
      </c>
      <c r="I17" s="17">
        <v>29484509.539999999</v>
      </c>
      <c r="J17" s="17">
        <v>0</v>
      </c>
      <c r="K17" s="17">
        <v>2846456.94</v>
      </c>
      <c r="L17" s="17">
        <v>11001253.49</v>
      </c>
      <c r="M17" s="17">
        <v>0</v>
      </c>
      <c r="N17" s="17">
        <v>0.94</v>
      </c>
      <c r="O17" s="17">
        <v>810.91</v>
      </c>
      <c r="P17" s="17">
        <v>1374319.32</v>
      </c>
      <c r="Q17" s="17">
        <v>0</v>
      </c>
      <c r="R17" s="17">
        <v>0</v>
      </c>
      <c r="S17" s="17">
        <v>10555004.15</v>
      </c>
      <c r="T17" s="17">
        <v>1998978.26</v>
      </c>
      <c r="U17" s="17">
        <v>0</v>
      </c>
      <c r="V17" s="17">
        <v>0</v>
      </c>
      <c r="W17" s="17">
        <v>29384960.609999999</v>
      </c>
      <c r="X17" s="17">
        <v>30723.3</v>
      </c>
      <c r="Y17" s="17">
        <v>29415683.91</v>
      </c>
      <c r="Z17" s="19">
        <v>5.4824009999999999E-2</v>
      </c>
      <c r="AA17" s="19">
        <v>5.4699999999999999E-2</v>
      </c>
      <c r="AB17" s="17">
        <v>1608137.54</v>
      </c>
      <c r="AC17" s="17">
        <v>0</v>
      </c>
      <c r="AD17" s="17">
        <v>0</v>
      </c>
      <c r="AE17" s="17">
        <v>0</v>
      </c>
      <c r="AF17" s="17">
        <v>579.99</v>
      </c>
      <c r="AG17" s="11">
        <f t="shared" si="0"/>
        <v>579.99</v>
      </c>
      <c r="AH17" s="17">
        <v>794277.16</v>
      </c>
      <c r="AI17" s="17">
        <v>62716.41</v>
      </c>
      <c r="AJ17" s="17">
        <v>182209.44</v>
      </c>
      <c r="AK17" s="17">
        <v>0</v>
      </c>
      <c r="AL17" s="17">
        <v>72658.740000000005</v>
      </c>
      <c r="AM17" s="17">
        <v>36621.620000000003</v>
      </c>
      <c r="AN17" s="17">
        <v>132778.29999999999</v>
      </c>
      <c r="AO17" s="17">
        <v>11015</v>
      </c>
      <c r="AP17" s="17">
        <v>900</v>
      </c>
      <c r="AQ17" s="17">
        <v>12202.73</v>
      </c>
      <c r="AR17" s="17">
        <v>72465.649999999994</v>
      </c>
      <c r="AS17" s="17">
        <v>7122.95</v>
      </c>
      <c r="AT17" s="17">
        <v>0</v>
      </c>
      <c r="AU17" s="17">
        <v>0</v>
      </c>
      <c r="AV17" s="17">
        <v>787.02</v>
      </c>
      <c r="AW17" s="17">
        <v>0</v>
      </c>
      <c r="AX17" s="17">
        <v>1451799.97</v>
      </c>
      <c r="AY17" s="12">
        <f t="shared" si="1"/>
        <v>0</v>
      </c>
      <c r="AZ17" s="17">
        <v>0</v>
      </c>
      <c r="BA17" s="17">
        <v>194509.56</v>
      </c>
      <c r="BB17" s="17">
        <v>0</v>
      </c>
      <c r="BC17" s="17">
        <v>289964.57</v>
      </c>
      <c r="BD17" s="17">
        <v>0</v>
      </c>
      <c r="BE17" s="17">
        <v>0</v>
      </c>
      <c r="BF17" s="17">
        <v>0</v>
      </c>
      <c r="BG17" s="37">
        <f t="shared" si="2"/>
        <v>0</v>
      </c>
      <c r="BH17" s="17">
        <v>0</v>
      </c>
      <c r="BI17" s="17">
        <v>4558</v>
      </c>
      <c r="BJ17" s="17">
        <v>1201</v>
      </c>
      <c r="BK17" s="17">
        <v>0</v>
      </c>
      <c r="BL17" s="17">
        <v>-86</v>
      </c>
      <c r="BM17" s="17">
        <v>-32</v>
      </c>
      <c r="BN17" s="17">
        <v>-124</v>
      </c>
      <c r="BO17" s="17">
        <v>-166</v>
      </c>
      <c r="BP17" s="17">
        <v>-382</v>
      </c>
      <c r="BQ17" s="17">
        <v>0</v>
      </c>
      <c r="BR17" s="17">
        <v>0</v>
      </c>
      <c r="BS17" s="17">
        <v>-744</v>
      </c>
      <c r="BT17" s="17">
        <v>-3</v>
      </c>
      <c r="BU17" s="17">
        <v>4222</v>
      </c>
      <c r="BV17" s="17">
        <v>22</v>
      </c>
      <c r="BW17" s="17">
        <v>118</v>
      </c>
      <c r="BX17" s="17">
        <v>74</v>
      </c>
      <c r="BY17" s="17">
        <v>576</v>
      </c>
      <c r="BZ17" s="17">
        <v>3</v>
      </c>
      <c r="CA17" s="17">
        <v>9</v>
      </c>
    </row>
    <row r="18" spans="1:79" ht="15.6" x14ac:dyDescent="0.3">
      <c r="A18" s="10">
        <v>2</v>
      </c>
      <c r="B18" s="10" t="s">
        <v>182</v>
      </c>
      <c r="C18" s="10" t="s">
        <v>183</v>
      </c>
      <c r="D18" s="10" t="s">
        <v>379</v>
      </c>
      <c r="E18" s="10" t="s">
        <v>378</v>
      </c>
      <c r="F18" s="10" t="s">
        <v>373</v>
      </c>
      <c r="G18" s="17">
        <v>25586518.780000001</v>
      </c>
      <c r="H18" s="17">
        <v>25586518.780000001</v>
      </c>
      <c r="I18" s="17">
        <v>25203539.73</v>
      </c>
      <c r="J18" s="17">
        <v>397445.69</v>
      </c>
      <c r="K18" s="17">
        <v>1918425.91</v>
      </c>
      <c r="L18" s="17">
        <v>5807962.6500000004</v>
      </c>
      <c r="M18" s="17">
        <v>0</v>
      </c>
      <c r="N18" s="17">
        <v>0.27</v>
      </c>
      <c r="O18" s="17">
        <v>0</v>
      </c>
      <c r="P18" s="17">
        <v>1079537.5</v>
      </c>
      <c r="Q18" s="17">
        <v>0</v>
      </c>
      <c r="R18" s="17">
        <v>0</v>
      </c>
      <c r="S18" s="17">
        <v>13045062.949999999</v>
      </c>
      <c r="T18" s="17">
        <v>1520620.9</v>
      </c>
      <c r="U18" s="17">
        <v>0</v>
      </c>
      <c r="V18" s="17">
        <v>0</v>
      </c>
      <c r="W18" s="17">
        <v>24920791.129999999</v>
      </c>
      <c r="X18" s="17">
        <v>130330.6</v>
      </c>
      <c r="Y18" s="17">
        <v>25051121.73</v>
      </c>
      <c r="Z18" s="19">
        <v>0.10154630000000001</v>
      </c>
      <c r="AA18" s="19">
        <v>4.5900000000000003E-2</v>
      </c>
      <c r="AB18" s="17">
        <v>1144540.55</v>
      </c>
      <c r="AC18" s="17">
        <v>0</v>
      </c>
      <c r="AD18" s="17">
        <v>0</v>
      </c>
      <c r="AE18" s="17">
        <v>0</v>
      </c>
      <c r="AF18" s="17">
        <v>0</v>
      </c>
      <c r="AG18" s="11">
        <f t="shared" si="0"/>
        <v>0</v>
      </c>
      <c r="AH18" s="17">
        <v>500066.77</v>
      </c>
      <c r="AI18" s="17">
        <v>44495.75</v>
      </c>
      <c r="AJ18" s="17">
        <v>91996.04</v>
      </c>
      <c r="AK18" s="17">
        <v>0</v>
      </c>
      <c r="AL18" s="17">
        <v>69691.09</v>
      </c>
      <c r="AM18" s="17">
        <v>34022.129999999997</v>
      </c>
      <c r="AN18" s="17">
        <v>55710.53</v>
      </c>
      <c r="AO18" s="17">
        <v>9797</v>
      </c>
      <c r="AP18" s="17">
        <v>3000</v>
      </c>
      <c r="AQ18" s="17">
        <v>0</v>
      </c>
      <c r="AR18" s="17">
        <v>125307.15</v>
      </c>
      <c r="AS18" s="17">
        <v>11374.35</v>
      </c>
      <c r="AT18" s="17">
        <v>0</v>
      </c>
      <c r="AU18" s="17">
        <v>6123.2</v>
      </c>
      <c r="AV18" s="17">
        <v>8756.14</v>
      </c>
      <c r="AW18" s="17">
        <v>0</v>
      </c>
      <c r="AX18" s="17">
        <v>1063668.1200000001</v>
      </c>
      <c r="AY18" s="12">
        <f t="shared" si="1"/>
        <v>0</v>
      </c>
      <c r="AZ18" s="17">
        <v>172.45</v>
      </c>
      <c r="BA18" s="17">
        <v>194510</v>
      </c>
      <c r="BB18" s="21">
        <v>0</v>
      </c>
      <c r="BC18" s="17">
        <v>156165</v>
      </c>
      <c r="BD18" s="21">
        <v>0</v>
      </c>
      <c r="BE18" s="21">
        <v>0</v>
      </c>
      <c r="BF18" s="21">
        <v>0</v>
      </c>
      <c r="BG18" s="37">
        <f t="shared" si="2"/>
        <v>0</v>
      </c>
      <c r="BH18" s="17">
        <v>0</v>
      </c>
      <c r="BI18" s="21">
        <v>3077</v>
      </c>
      <c r="BJ18" s="21">
        <v>748</v>
      </c>
      <c r="BK18" s="21">
        <v>68</v>
      </c>
      <c r="BL18" s="21">
        <v>0</v>
      </c>
      <c r="BM18" s="21">
        <v>-24</v>
      </c>
      <c r="BN18" s="21">
        <v>-84</v>
      </c>
      <c r="BO18" s="21">
        <v>-112</v>
      </c>
      <c r="BP18" s="21">
        <v>-143</v>
      </c>
      <c r="BQ18" s="21">
        <v>0</v>
      </c>
      <c r="BR18" s="21">
        <v>-4</v>
      </c>
      <c r="BS18" s="21">
        <v>-533</v>
      </c>
      <c r="BT18" s="21">
        <v>-4</v>
      </c>
      <c r="BU18" s="21">
        <v>2989</v>
      </c>
      <c r="BV18" s="21">
        <v>15</v>
      </c>
      <c r="BW18" s="21">
        <v>163</v>
      </c>
      <c r="BX18" s="21">
        <v>116</v>
      </c>
      <c r="BY18" s="21">
        <v>250</v>
      </c>
      <c r="BZ18" s="21">
        <v>2</v>
      </c>
      <c r="CA18" s="21">
        <v>5</v>
      </c>
    </row>
    <row r="19" spans="1:79" ht="15.6" x14ac:dyDescent="0.3">
      <c r="A19" s="10">
        <v>2</v>
      </c>
      <c r="B19" s="10" t="s">
        <v>199</v>
      </c>
      <c r="C19" s="10" t="s">
        <v>135</v>
      </c>
      <c r="D19" s="10" t="s">
        <v>380</v>
      </c>
      <c r="E19" s="10" t="s">
        <v>381</v>
      </c>
      <c r="F19" s="10" t="s">
        <v>373</v>
      </c>
      <c r="G19" s="17">
        <v>19380797.010000002</v>
      </c>
      <c r="H19" s="17">
        <v>19383808.440000001</v>
      </c>
      <c r="I19" s="17">
        <v>17481735.859999999</v>
      </c>
      <c r="J19" s="17">
        <v>0</v>
      </c>
      <c r="K19" s="17">
        <v>2294130.02</v>
      </c>
      <c r="L19" s="17">
        <v>1282943.3899999999</v>
      </c>
      <c r="M19" s="17">
        <v>0</v>
      </c>
      <c r="N19" s="17">
        <v>0</v>
      </c>
      <c r="O19" s="17">
        <v>0</v>
      </c>
      <c r="P19" s="17">
        <v>1771629.98</v>
      </c>
      <c r="Q19" s="17">
        <v>0</v>
      </c>
      <c r="R19" s="17">
        <v>0</v>
      </c>
      <c r="S19" s="17">
        <v>7842424.8300000001</v>
      </c>
      <c r="T19" s="17">
        <v>1659939.12</v>
      </c>
      <c r="U19" s="17">
        <v>0</v>
      </c>
      <c r="V19" s="17">
        <v>916.82</v>
      </c>
      <c r="W19" s="17">
        <v>15974915.220000001</v>
      </c>
      <c r="X19" s="17">
        <v>43004.24</v>
      </c>
      <c r="Y19" s="17">
        <v>16017919.460000001</v>
      </c>
      <c r="Z19" s="19">
        <v>0.3361172</v>
      </c>
      <c r="AA19" s="19">
        <v>6.5299999999999997E-2</v>
      </c>
      <c r="AB19" s="17">
        <v>1043012.1</v>
      </c>
      <c r="AC19" s="17">
        <v>0</v>
      </c>
      <c r="AD19" s="17">
        <v>0</v>
      </c>
      <c r="AE19" s="17">
        <v>3051.11</v>
      </c>
      <c r="AF19" s="17">
        <v>149.44999999999999</v>
      </c>
      <c r="AG19" s="11">
        <f t="shared" si="0"/>
        <v>3200.56</v>
      </c>
      <c r="AH19" s="17">
        <v>427834.68</v>
      </c>
      <c r="AI19" s="17">
        <v>30896.82</v>
      </c>
      <c r="AJ19" s="17">
        <v>80870.91</v>
      </c>
      <c r="AK19" s="17">
        <v>0</v>
      </c>
      <c r="AL19" s="17">
        <v>91202.67</v>
      </c>
      <c r="AM19" s="17">
        <v>42000</v>
      </c>
      <c r="AN19" s="17">
        <v>21863.42</v>
      </c>
      <c r="AO19" s="17">
        <v>9311</v>
      </c>
      <c r="AP19" s="17">
        <v>1300</v>
      </c>
      <c r="AQ19" s="17">
        <v>0</v>
      </c>
      <c r="AR19" s="17">
        <v>33296.81</v>
      </c>
      <c r="AS19" s="17">
        <v>2964.68</v>
      </c>
      <c r="AT19" s="17">
        <v>0</v>
      </c>
      <c r="AU19" s="17">
        <v>12129.9</v>
      </c>
      <c r="AV19" s="17">
        <v>18788</v>
      </c>
      <c r="AW19" s="17">
        <v>0</v>
      </c>
      <c r="AX19" s="17">
        <v>870430.81</v>
      </c>
      <c r="AY19" s="12">
        <f t="shared" si="1"/>
        <v>0</v>
      </c>
      <c r="AZ19" s="17">
        <v>0</v>
      </c>
      <c r="BA19" s="17">
        <v>194510</v>
      </c>
      <c r="BB19" s="17">
        <v>0</v>
      </c>
      <c r="BC19" s="17">
        <v>176825.44</v>
      </c>
      <c r="BD19" s="17">
        <v>0</v>
      </c>
      <c r="BE19" s="17">
        <v>0</v>
      </c>
      <c r="BF19" s="17">
        <v>0</v>
      </c>
      <c r="BG19" s="37">
        <f t="shared" si="2"/>
        <v>0</v>
      </c>
      <c r="BH19" s="17">
        <v>0</v>
      </c>
      <c r="BI19" s="17">
        <v>4257</v>
      </c>
      <c r="BJ19" s="17">
        <v>1836</v>
      </c>
      <c r="BK19" s="17">
        <v>0</v>
      </c>
      <c r="BL19" s="17">
        <v>0</v>
      </c>
      <c r="BM19" s="17">
        <v>-188</v>
      </c>
      <c r="BN19" s="17">
        <v>-63</v>
      </c>
      <c r="BO19" s="17">
        <v>-630</v>
      </c>
      <c r="BP19" s="17">
        <v>-226</v>
      </c>
      <c r="BQ19" s="17">
        <v>0</v>
      </c>
      <c r="BR19" s="17">
        <v>47</v>
      </c>
      <c r="BS19" s="17">
        <v>-277</v>
      </c>
      <c r="BT19" s="17">
        <v>0</v>
      </c>
      <c r="BU19" s="17">
        <v>4756</v>
      </c>
      <c r="BV19" s="17">
        <v>10</v>
      </c>
      <c r="BW19" s="17">
        <v>71</v>
      </c>
      <c r="BX19" s="17">
        <v>28</v>
      </c>
      <c r="BY19" s="17">
        <v>161</v>
      </c>
      <c r="BZ19" s="17">
        <v>3</v>
      </c>
      <c r="CA19" s="17">
        <v>14</v>
      </c>
    </row>
    <row r="20" spans="1:79" ht="15.6" x14ac:dyDescent="0.3">
      <c r="A20" s="10">
        <v>2</v>
      </c>
      <c r="B20" s="10" t="s">
        <v>200</v>
      </c>
      <c r="C20" s="10" t="s">
        <v>108</v>
      </c>
      <c r="D20" s="10" t="s">
        <v>382</v>
      </c>
      <c r="E20" s="33"/>
      <c r="F20" s="10" t="s">
        <v>383</v>
      </c>
      <c r="G20" s="17">
        <v>6835555.8600000003</v>
      </c>
      <c r="H20" s="17">
        <v>6835555.8600000003</v>
      </c>
      <c r="I20" s="17">
        <v>6757147.6600000001</v>
      </c>
      <c r="J20" s="17">
        <v>320501.59000000003</v>
      </c>
      <c r="K20" s="17">
        <v>1058696.3999999999</v>
      </c>
      <c r="L20" s="17">
        <v>1209463.99</v>
      </c>
      <c r="M20" s="17">
        <v>0</v>
      </c>
      <c r="N20" s="17">
        <v>882601.66</v>
      </c>
      <c r="O20" s="17">
        <v>25915.5</v>
      </c>
      <c r="P20" s="17">
        <v>411897.58</v>
      </c>
      <c r="Q20" s="17">
        <v>0</v>
      </c>
      <c r="R20" s="17">
        <v>0</v>
      </c>
      <c r="S20" s="17">
        <v>1663094.25</v>
      </c>
      <c r="T20" s="17">
        <v>410692.86</v>
      </c>
      <c r="U20" s="17">
        <v>700</v>
      </c>
      <c r="V20" s="17">
        <v>0</v>
      </c>
      <c r="W20" s="17">
        <v>5223965.79</v>
      </c>
      <c r="X20" s="17">
        <v>1279189.81</v>
      </c>
      <c r="Y20" s="17">
        <v>6503155.5999999996</v>
      </c>
      <c r="Z20" s="19">
        <v>0.1720399</v>
      </c>
      <c r="AA20" s="19">
        <v>9.4E-2</v>
      </c>
      <c r="AB20" s="17">
        <v>491268.72</v>
      </c>
      <c r="AC20" s="17">
        <v>0</v>
      </c>
      <c r="AD20" s="17">
        <v>0</v>
      </c>
      <c r="AE20" s="17">
        <v>0</v>
      </c>
      <c r="AF20" s="17">
        <v>91.15</v>
      </c>
      <c r="AG20" s="11">
        <f t="shared" si="0"/>
        <v>91.15</v>
      </c>
      <c r="AH20" s="17">
        <v>111445.43</v>
      </c>
      <c r="AI20" s="17">
        <v>9553.99</v>
      </c>
      <c r="AJ20" s="17">
        <v>16387.23</v>
      </c>
      <c r="AK20" s="17">
        <v>0</v>
      </c>
      <c r="AL20" s="17">
        <v>20812.72</v>
      </c>
      <c r="AM20" s="17">
        <v>14900</v>
      </c>
      <c r="AN20" s="17">
        <v>10729.68</v>
      </c>
      <c r="AO20" s="17">
        <v>4200</v>
      </c>
      <c r="AP20" s="17">
        <v>27160</v>
      </c>
      <c r="AQ20" s="17">
        <v>0</v>
      </c>
      <c r="AR20" s="17">
        <f>2317.6+5441.83+5530.4</f>
        <v>13289.83</v>
      </c>
      <c r="AS20" s="17">
        <v>5632.15</v>
      </c>
      <c r="AT20" s="17">
        <v>0</v>
      </c>
      <c r="AU20" s="17">
        <v>1944.9</v>
      </c>
      <c r="AV20" s="17">
        <v>10989.95</v>
      </c>
      <c r="AW20" s="17">
        <v>36198.370000000003</v>
      </c>
      <c r="AX20" s="17">
        <v>265766</v>
      </c>
      <c r="AY20" s="12">
        <f t="shared" si="1"/>
        <v>0.13620391622705688</v>
      </c>
      <c r="AZ20" s="17">
        <v>0</v>
      </c>
      <c r="BA20" s="17">
        <v>194510</v>
      </c>
      <c r="BB20" s="17">
        <v>0</v>
      </c>
      <c r="BC20" s="17">
        <v>43431.95</v>
      </c>
      <c r="BD20" s="17">
        <v>0</v>
      </c>
      <c r="BE20" s="17">
        <v>0</v>
      </c>
      <c r="BF20" s="17">
        <v>0</v>
      </c>
      <c r="BG20" s="37">
        <f t="shared" si="2"/>
        <v>0</v>
      </c>
      <c r="BH20" s="17">
        <v>0</v>
      </c>
      <c r="BI20" s="17">
        <v>1017</v>
      </c>
      <c r="BJ20" s="17">
        <v>231</v>
      </c>
      <c r="BK20" s="17">
        <v>0</v>
      </c>
      <c r="BL20" s="17">
        <v>0</v>
      </c>
      <c r="BM20" s="17">
        <v>-10</v>
      </c>
      <c r="BN20" s="17">
        <v>-53</v>
      </c>
      <c r="BO20" s="17">
        <v>-11</v>
      </c>
      <c r="BP20" s="17">
        <v>-43</v>
      </c>
      <c r="BQ20" s="17">
        <v>1</v>
      </c>
      <c r="BR20" s="17">
        <v>0</v>
      </c>
      <c r="BS20" s="17">
        <v>-76</v>
      </c>
      <c r="BT20" s="17">
        <v>-2</v>
      </c>
      <c r="BU20" s="17">
        <v>1054</v>
      </c>
      <c r="BV20" s="17">
        <v>64</v>
      </c>
      <c r="BW20" s="17">
        <v>7</v>
      </c>
      <c r="BX20" s="17">
        <v>5</v>
      </c>
      <c r="BY20" s="17">
        <v>60</v>
      </c>
      <c r="BZ20" s="17">
        <v>4</v>
      </c>
      <c r="CA20" s="17">
        <v>0</v>
      </c>
    </row>
    <row r="21" spans="1:79" ht="15.6" x14ac:dyDescent="0.3">
      <c r="A21" s="10">
        <v>2</v>
      </c>
      <c r="B21" s="10" t="s">
        <v>224</v>
      </c>
      <c r="C21" s="10" t="s">
        <v>158</v>
      </c>
      <c r="D21" s="10" t="s">
        <v>384</v>
      </c>
      <c r="E21" s="10" t="s">
        <v>372</v>
      </c>
      <c r="F21" s="10" t="s">
        <v>373</v>
      </c>
      <c r="G21" s="17">
        <v>25563598.969999999</v>
      </c>
      <c r="H21" s="17">
        <v>25563598.969999999</v>
      </c>
      <c r="I21" s="17">
        <v>25099189.960000001</v>
      </c>
      <c r="J21" s="17">
        <v>703754.54</v>
      </c>
      <c r="K21" s="17">
        <v>2883026.9</v>
      </c>
      <c r="L21" s="17">
        <v>5646515.9800000004</v>
      </c>
      <c r="M21" s="17">
        <v>0</v>
      </c>
      <c r="N21" s="17">
        <v>44601.53</v>
      </c>
      <c r="O21" s="17">
        <v>0</v>
      </c>
      <c r="P21" s="17">
        <v>1428895.05</v>
      </c>
      <c r="Q21" s="17">
        <v>0</v>
      </c>
      <c r="R21" s="17">
        <v>0</v>
      </c>
      <c r="S21" s="17">
        <v>10511739.630000001</v>
      </c>
      <c r="T21" s="17">
        <v>2575538.5499999998</v>
      </c>
      <c r="U21" s="17">
        <v>0</v>
      </c>
      <c r="V21" s="17">
        <v>0</v>
      </c>
      <c r="W21" s="17">
        <v>25565198.109999999</v>
      </c>
      <c r="X21" s="17">
        <v>45560.81</v>
      </c>
      <c r="Y21" s="17">
        <v>25610758.920000002</v>
      </c>
      <c r="Z21" s="19">
        <v>9.9822449999999993E-2</v>
      </c>
      <c r="AA21" s="19">
        <v>7.0000000000000007E-2</v>
      </c>
      <c r="AB21" s="17">
        <v>1790532.29</v>
      </c>
      <c r="AC21" s="17">
        <v>0</v>
      </c>
      <c r="AD21" s="17">
        <v>0</v>
      </c>
      <c r="AE21" s="17">
        <v>0</v>
      </c>
      <c r="AF21" s="17">
        <v>678.62</v>
      </c>
      <c r="AG21" s="11">
        <f t="shared" si="0"/>
        <v>678.62</v>
      </c>
      <c r="AH21" s="17">
        <v>816185.11</v>
      </c>
      <c r="AI21" s="17">
        <v>64807.59</v>
      </c>
      <c r="AJ21" s="17">
        <v>238147.33</v>
      </c>
      <c r="AK21" s="17">
        <v>0</v>
      </c>
      <c r="AL21" s="17">
        <v>187545.67</v>
      </c>
      <c r="AM21" s="17">
        <v>37917.980000000003</v>
      </c>
      <c r="AN21" s="17">
        <v>198956.34</v>
      </c>
      <c r="AO21" s="17">
        <v>12020</v>
      </c>
      <c r="AP21" s="17">
        <v>0</v>
      </c>
      <c r="AQ21" s="17">
        <v>0</v>
      </c>
      <c r="AR21" s="17">
        <v>61100.46</v>
      </c>
      <c r="AS21" s="17">
        <v>15437.22</v>
      </c>
      <c r="AT21" s="17">
        <v>0</v>
      </c>
      <c r="AU21" s="17">
        <v>0</v>
      </c>
      <c r="AV21" s="17">
        <v>8533.6</v>
      </c>
      <c r="AW21" s="17">
        <v>0</v>
      </c>
      <c r="AX21" s="17">
        <v>1749781.4</v>
      </c>
      <c r="AY21" s="12">
        <f t="shared" si="1"/>
        <v>0</v>
      </c>
      <c r="AZ21" s="17">
        <v>2200</v>
      </c>
      <c r="BA21" s="17">
        <v>194509.56</v>
      </c>
      <c r="BB21" s="17">
        <v>0</v>
      </c>
      <c r="BC21" s="17">
        <v>217619.87</v>
      </c>
      <c r="BD21" s="17">
        <v>0</v>
      </c>
      <c r="BE21" s="17">
        <v>0</v>
      </c>
      <c r="BF21" s="17">
        <v>0</v>
      </c>
      <c r="BG21" s="37">
        <f t="shared" si="2"/>
        <v>0</v>
      </c>
      <c r="BH21" s="17">
        <v>0</v>
      </c>
      <c r="BI21" s="17">
        <v>4434</v>
      </c>
      <c r="BJ21" s="17">
        <v>1121</v>
      </c>
      <c r="BK21" s="17">
        <v>-21</v>
      </c>
      <c r="BL21" s="17">
        <v>0</v>
      </c>
      <c r="BM21" s="17">
        <v>-34</v>
      </c>
      <c r="BN21" s="17">
        <v>-144</v>
      </c>
      <c r="BO21" s="17">
        <v>-92</v>
      </c>
      <c r="BP21" s="17">
        <v>-338</v>
      </c>
      <c r="BQ21" s="17">
        <v>0</v>
      </c>
      <c r="BR21" s="17">
        <v>-2</v>
      </c>
      <c r="BS21" s="17">
        <v>-623</v>
      </c>
      <c r="BT21" s="17">
        <v>-3</v>
      </c>
      <c r="BU21" s="17">
        <v>4298</v>
      </c>
      <c r="BV21" s="17">
        <v>4</v>
      </c>
      <c r="BW21" s="17">
        <v>98</v>
      </c>
      <c r="BX21" s="17">
        <v>77</v>
      </c>
      <c r="BY21" s="17">
        <v>460</v>
      </c>
      <c r="BZ21" s="17">
        <v>1</v>
      </c>
      <c r="CA21" s="17">
        <v>9</v>
      </c>
    </row>
    <row r="22" spans="1:79" ht="15.6" x14ac:dyDescent="0.3">
      <c r="A22" s="10">
        <v>2</v>
      </c>
      <c r="B22" s="10" t="s">
        <v>235</v>
      </c>
      <c r="C22" s="10" t="s">
        <v>236</v>
      </c>
      <c r="D22" s="10" t="s">
        <v>385</v>
      </c>
      <c r="E22" s="33"/>
      <c r="F22" s="10" t="s">
        <v>386</v>
      </c>
      <c r="G22" s="17">
        <v>13549546.279999999</v>
      </c>
      <c r="H22" s="17">
        <v>13580763.52</v>
      </c>
      <c r="I22" s="17">
        <v>12251118.949999999</v>
      </c>
      <c r="J22" s="17">
        <v>404065.57</v>
      </c>
      <c r="K22" s="17">
        <v>2937799.63</v>
      </c>
      <c r="L22" s="17">
        <v>990584.54</v>
      </c>
      <c r="M22" s="17">
        <v>0</v>
      </c>
      <c r="N22" s="17">
        <v>85000</v>
      </c>
      <c r="O22" s="17">
        <v>0</v>
      </c>
      <c r="P22" s="17">
        <v>1090490.3799999999</v>
      </c>
      <c r="Q22" s="17">
        <v>0</v>
      </c>
      <c r="R22" s="17">
        <v>57774.61</v>
      </c>
      <c r="S22" s="17">
        <v>4563659.26</v>
      </c>
      <c r="T22" s="17">
        <v>370218.69</v>
      </c>
      <c r="U22" s="17">
        <v>75581.7</v>
      </c>
      <c r="V22" s="17">
        <v>0</v>
      </c>
      <c r="W22" s="17">
        <v>11542170.630000001</v>
      </c>
      <c r="X22" s="17">
        <v>218356.31</v>
      </c>
      <c r="Y22" s="17">
        <v>11760526.939999999</v>
      </c>
      <c r="Z22" s="19">
        <v>0.22134670000000001</v>
      </c>
      <c r="AA22" s="19">
        <v>0.1</v>
      </c>
      <c r="AB22" s="17">
        <v>1154135.32</v>
      </c>
      <c r="AC22" s="17">
        <v>0</v>
      </c>
      <c r="AD22" s="17">
        <v>0</v>
      </c>
      <c r="AE22" s="17">
        <v>0</v>
      </c>
      <c r="AF22" s="17">
        <v>182.72</v>
      </c>
      <c r="AG22" s="11">
        <f t="shared" si="0"/>
        <v>182.72</v>
      </c>
      <c r="AH22" s="17">
        <v>453358.2</v>
      </c>
      <c r="AI22" s="17">
        <v>40582.65</v>
      </c>
      <c r="AJ22" s="17">
        <v>133633.20000000001</v>
      </c>
      <c r="AK22" s="17">
        <v>0</v>
      </c>
      <c r="AL22" s="17">
        <v>91100.13</v>
      </c>
      <c r="AM22" s="17">
        <v>41249.07</v>
      </c>
      <c r="AN22" s="17">
        <v>42960</v>
      </c>
      <c r="AO22" s="17">
        <v>9539</v>
      </c>
      <c r="AP22" s="17">
        <v>2909.5</v>
      </c>
      <c r="AQ22" s="17">
        <v>0</v>
      </c>
      <c r="AR22" s="17">
        <f>4180.05+8375.63+13310.57</f>
        <v>25866.25</v>
      </c>
      <c r="AS22" s="17">
        <v>3052.93</v>
      </c>
      <c r="AT22" s="17">
        <v>0</v>
      </c>
      <c r="AU22" s="17">
        <v>349.8</v>
      </c>
      <c r="AV22" s="17">
        <v>9056.1200000000008</v>
      </c>
      <c r="AW22" s="17">
        <v>0</v>
      </c>
      <c r="AX22" s="17">
        <v>892762.09</v>
      </c>
      <c r="AY22" s="12">
        <f t="shared" si="1"/>
        <v>0</v>
      </c>
      <c r="AZ22" s="17">
        <v>0</v>
      </c>
      <c r="BA22" s="17">
        <v>194330.05</v>
      </c>
      <c r="BB22" s="17">
        <v>0</v>
      </c>
      <c r="BC22" s="17">
        <v>186316.95</v>
      </c>
      <c r="BD22" s="17">
        <v>0</v>
      </c>
      <c r="BE22" s="17">
        <v>0</v>
      </c>
      <c r="BF22" s="17">
        <v>0</v>
      </c>
      <c r="BG22" s="37">
        <f t="shared" si="2"/>
        <v>0</v>
      </c>
      <c r="BH22" s="17">
        <v>0</v>
      </c>
      <c r="BI22" s="17">
        <v>1670</v>
      </c>
      <c r="BJ22" s="17">
        <v>953</v>
      </c>
      <c r="BK22" s="17">
        <v>0</v>
      </c>
      <c r="BL22" s="17">
        <v>0</v>
      </c>
      <c r="BM22" s="17">
        <v>-122</v>
      </c>
      <c r="BN22" s="17">
        <v>-74</v>
      </c>
      <c r="BO22" s="17">
        <v>-503</v>
      </c>
      <c r="BP22" s="17">
        <v>-137</v>
      </c>
      <c r="BQ22" s="17">
        <v>0</v>
      </c>
      <c r="BR22" s="17">
        <v>25</v>
      </c>
      <c r="BS22" s="17">
        <v>-94</v>
      </c>
      <c r="BT22" s="17">
        <v>-3</v>
      </c>
      <c r="BU22" s="17">
        <v>1715</v>
      </c>
      <c r="BV22" s="17">
        <v>6</v>
      </c>
      <c r="BW22" s="17">
        <v>57</v>
      </c>
      <c r="BX22" s="17">
        <v>4</v>
      </c>
      <c r="BY22" s="17">
        <v>8</v>
      </c>
      <c r="BZ22" s="17">
        <v>1</v>
      </c>
      <c r="CA22" s="17">
        <v>24</v>
      </c>
    </row>
    <row r="23" spans="1:79" ht="15.6" x14ac:dyDescent="0.3">
      <c r="A23" s="10">
        <v>3</v>
      </c>
      <c r="B23" s="10" t="s">
        <v>0</v>
      </c>
      <c r="C23" s="10" t="s">
        <v>1</v>
      </c>
      <c r="D23" s="10" t="s">
        <v>387</v>
      </c>
      <c r="E23" s="33"/>
      <c r="F23" s="10" t="s">
        <v>388</v>
      </c>
      <c r="G23" s="17">
        <v>38305808.789999999</v>
      </c>
      <c r="H23" s="17">
        <v>38305808.789999999</v>
      </c>
      <c r="I23" s="17">
        <v>37286981.119999997</v>
      </c>
      <c r="J23" s="17">
        <v>276921.19</v>
      </c>
      <c r="K23" s="17">
        <v>7170551.7400000002</v>
      </c>
      <c r="L23" s="17">
        <v>5524054.0099999998</v>
      </c>
      <c r="M23" s="17">
        <v>0</v>
      </c>
      <c r="N23" s="17">
        <v>10124.200000000001</v>
      </c>
      <c r="O23" s="17">
        <v>115784.01</v>
      </c>
      <c r="P23" s="17">
        <v>1623364.1</v>
      </c>
      <c r="Q23" s="17">
        <v>0</v>
      </c>
      <c r="R23" s="17">
        <v>0</v>
      </c>
      <c r="S23" s="17">
        <v>10388745.869999999</v>
      </c>
      <c r="T23" s="17">
        <v>7477893.6900000004</v>
      </c>
      <c r="U23" s="17">
        <v>0</v>
      </c>
      <c r="V23" s="17">
        <v>0</v>
      </c>
      <c r="W23" s="17">
        <v>35954061.420000002</v>
      </c>
      <c r="X23" s="17">
        <v>365145.35</v>
      </c>
      <c r="Y23" s="17">
        <v>36319206.770000003</v>
      </c>
      <c r="Z23" s="19">
        <v>0.15507180000000001</v>
      </c>
      <c r="AA23" s="19">
        <v>7.7899999999999997E-2</v>
      </c>
      <c r="AB23" s="17">
        <v>2800760.72</v>
      </c>
      <c r="AC23" s="17">
        <v>0</v>
      </c>
      <c r="AD23" s="17">
        <v>0</v>
      </c>
      <c r="AE23" s="17">
        <v>0</v>
      </c>
      <c r="AF23" s="17">
        <v>637.35</v>
      </c>
      <c r="AG23" s="11">
        <f t="shared" si="0"/>
        <v>637.35</v>
      </c>
      <c r="AH23" s="17">
        <v>1355677.34</v>
      </c>
      <c r="AI23" s="17">
        <v>113761.74</v>
      </c>
      <c r="AJ23" s="17">
        <v>313553.36</v>
      </c>
      <c r="AK23" s="17">
        <v>0</v>
      </c>
      <c r="AL23" s="17">
        <v>276370.05</v>
      </c>
      <c r="AM23" s="17">
        <v>5987.3</v>
      </c>
      <c r="AN23" s="17">
        <v>56276.04</v>
      </c>
      <c r="AO23" s="17">
        <v>10700</v>
      </c>
      <c r="AP23" s="17">
        <v>6572.64</v>
      </c>
      <c r="AQ23" s="17">
        <v>0</v>
      </c>
      <c r="AR23" s="17">
        <v>102743.74</v>
      </c>
      <c r="AS23" s="17">
        <v>30464.25</v>
      </c>
      <c r="AT23" s="17">
        <v>1670.57</v>
      </c>
      <c r="AU23" s="17">
        <v>21502.62</v>
      </c>
      <c r="AV23" s="17">
        <v>45390.93</v>
      </c>
      <c r="AW23" s="17">
        <v>0</v>
      </c>
      <c r="AX23" s="17">
        <v>2522098.2000000002</v>
      </c>
      <c r="AY23" s="12">
        <f t="shared" si="1"/>
        <v>0</v>
      </c>
      <c r="AZ23" s="17">
        <v>0</v>
      </c>
      <c r="BA23" s="17">
        <v>194510</v>
      </c>
      <c r="BB23" s="17">
        <v>0</v>
      </c>
      <c r="BC23" s="17">
        <v>522610.23</v>
      </c>
      <c r="BD23" s="17">
        <v>0</v>
      </c>
      <c r="BE23" s="17">
        <v>0</v>
      </c>
      <c r="BF23" s="17">
        <v>0</v>
      </c>
      <c r="BG23" s="37">
        <f t="shared" si="2"/>
        <v>0</v>
      </c>
      <c r="BH23" s="17">
        <v>0</v>
      </c>
      <c r="BI23" s="17">
        <v>7763</v>
      </c>
      <c r="BJ23" s="17">
        <v>3083</v>
      </c>
      <c r="BK23" s="17">
        <v>277</v>
      </c>
      <c r="BL23" s="17">
        <v>-232</v>
      </c>
      <c r="BM23" s="17">
        <v>-129</v>
      </c>
      <c r="BN23" s="17">
        <v>-296</v>
      </c>
      <c r="BO23" s="17">
        <v>-522</v>
      </c>
      <c r="BP23" s="17">
        <v>-871</v>
      </c>
      <c r="BQ23" s="17">
        <v>0</v>
      </c>
      <c r="BR23" s="17">
        <v>145</v>
      </c>
      <c r="BS23" s="17">
        <v>-974</v>
      </c>
      <c r="BT23" s="17">
        <v>-3</v>
      </c>
      <c r="BU23" s="17">
        <v>8241</v>
      </c>
      <c r="BV23" s="17">
        <v>10</v>
      </c>
      <c r="BW23" s="17">
        <v>212</v>
      </c>
      <c r="BX23" s="17">
        <v>77</v>
      </c>
      <c r="BY23" s="17">
        <v>445</v>
      </c>
      <c r="BZ23" s="17">
        <v>208</v>
      </c>
      <c r="CA23" s="17">
        <v>29</v>
      </c>
    </row>
    <row r="24" spans="1:79" ht="15.6" x14ac:dyDescent="0.3">
      <c r="A24" s="10">
        <v>3</v>
      </c>
      <c r="B24" s="10" t="s">
        <v>75</v>
      </c>
      <c r="C24" s="10" t="s">
        <v>76</v>
      </c>
      <c r="D24" s="10" t="s">
        <v>389</v>
      </c>
      <c r="E24" s="10" t="s">
        <v>390</v>
      </c>
      <c r="F24" s="10" t="s">
        <v>391</v>
      </c>
      <c r="G24" s="17">
        <v>42479868</v>
      </c>
      <c r="H24" s="17">
        <v>42501540.969999999</v>
      </c>
      <c r="I24" s="17">
        <v>41359447.920000002</v>
      </c>
      <c r="J24" s="17">
        <v>3567777.21</v>
      </c>
      <c r="K24" s="17">
        <v>4726644.1900000004</v>
      </c>
      <c r="L24" s="17">
        <v>4866407.79</v>
      </c>
      <c r="M24" s="17">
        <v>0</v>
      </c>
      <c r="N24" s="17">
        <v>0</v>
      </c>
      <c r="O24" s="17">
        <v>0</v>
      </c>
      <c r="P24" s="17">
        <v>3699513.52</v>
      </c>
      <c r="Q24" s="17">
        <v>0</v>
      </c>
      <c r="R24" s="17">
        <v>0</v>
      </c>
      <c r="S24" s="17">
        <v>14748323.75</v>
      </c>
      <c r="T24" s="17">
        <v>6042333.1200000001</v>
      </c>
      <c r="U24" s="17">
        <v>0</v>
      </c>
      <c r="V24" s="17">
        <v>0</v>
      </c>
      <c r="W24" s="17">
        <v>39676875.600000001</v>
      </c>
      <c r="X24" s="17">
        <v>24116.35</v>
      </c>
      <c r="Y24" s="17">
        <v>39700991.950000003</v>
      </c>
      <c r="Z24" s="19">
        <v>0.21877350000000001</v>
      </c>
      <c r="AA24" s="19">
        <v>5.0799999999999998E-2</v>
      </c>
      <c r="AB24" s="17">
        <v>2016061.29</v>
      </c>
      <c r="AC24" s="17">
        <v>0</v>
      </c>
      <c r="AD24" s="17">
        <v>0</v>
      </c>
      <c r="AE24" s="17">
        <v>24116.35</v>
      </c>
      <c r="AF24" s="17">
        <v>99.51</v>
      </c>
      <c r="AG24" s="11">
        <f t="shared" si="0"/>
        <v>24215.859999999997</v>
      </c>
      <c r="AH24" s="17">
        <v>951534.83</v>
      </c>
      <c r="AI24" s="17">
        <v>75970.070000000007</v>
      </c>
      <c r="AJ24" s="17">
        <v>224622.23</v>
      </c>
      <c r="AK24" s="17">
        <v>0</v>
      </c>
      <c r="AL24" s="17">
        <v>157997.97</v>
      </c>
      <c r="AM24" s="17">
        <v>4222.93</v>
      </c>
      <c r="AN24" s="17">
        <v>124154.12</v>
      </c>
      <c r="AO24" s="17">
        <v>9675</v>
      </c>
      <c r="AP24" s="17">
        <v>0</v>
      </c>
      <c r="AQ24" s="17">
        <v>0</v>
      </c>
      <c r="AR24" s="17">
        <v>69190.16</v>
      </c>
      <c r="AS24" s="17">
        <v>14331.1</v>
      </c>
      <c r="AT24" s="17">
        <v>0</v>
      </c>
      <c r="AU24" s="17">
        <v>0</v>
      </c>
      <c r="AV24" s="17">
        <v>31913.39</v>
      </c>
      <c r="AW24" s="17">
        <v>0</v>
      </c>
      <c r="AX24" s="17">
        <v>1814365.14</v>
      </c>
      <c r="AY24" s="12">
        <f t="shared" si="1"/>
        <v>0</v>
      </c>
      <c r="AZ24" s="17">
        <v>0</v>
      </c>
      <c r="BA24" s="17">
        <v>194510</v>
      </c>
      <c r="BB24" s="21">
        <v>0</v>
      </c>
      <c r="BC24" s="17">
        <v>269999</v>
      </c>
      <c r="BD24" s="21">
        <v>0</v>
      </c>
      <c r="BE24" s="21">
        <v>0</v>
      </c>
      <c r="BF24" s="21">
        <v>0</v>
      </c>
      <c r="BG24" s="37">
        <f t="shared" si="2"/>
        <v>0</v>
      </c>
      <c r="BH24" s="17">
        <v>0</v>
      </c>
      <c r="BI24" s="17">
        <v>8158</v>
      </c>
      <c r="BJ24" s="17">
        <v>2607</v>
      </c>
      <c r="BK24" s="17">
        <v>13</v>
      </c>
      <c r="BL24" s="17">
        <v>-505</v>
      </c>
      <c r="BM24" s="17">
        <v>-155</v>
      </c>
      <c r="BN24" s="17">
        <v>-123</v>
      </c>
      <c r="BO24" s="17">
        <v>-473</v>
      </c>
      <c r="BP24" s="17">
        <v>-317</v>
      </c>
      <c r="BQ24" s="17">
        <v>100</v>
      </c>
      <c r="BR24" s="17">
        <v>0</v>
      </c>
      <c r="BS24" s="17">
        <v>-1021</v>
      </c>
      <c r="BT24" s="17">
        <v>-3</v>
      </c>
      <c r="BU24" s="17">
        <v>8281</v>
      </c>
      <c r="BV24" s="17">
        <v>20</v>
      </c>
      <c r="BW24" s="17">
        <v>167</v>
      </c>
      <c r="BX24" s="17">
        <v>93</v>
      </c>
      <c r="BY24" s="17">
        <v>636</v>
      </c>
      <c r="BZ24" s="17">
        <v>126</v>
      </c>
      <c r="CA24" s="17">
        <v>4</v>
      </c>
    </row>
    <row r="25" spans="1:79" ht="15.6" x14ac:dyDescent="0.3">
      <c r="A25" s="10">
        <v>3</v>
      </c>
      <c r="B25" s="10" t="s">
        <v>100</v>
      </c>
      <c r="C25" s="10" t="s">
        <v>101</v>
      </c>
      <c r="D25" s="10" t="s">
        <v>392</v>
      </c>
      <c r="E25" s="33"/>
      <c r="F25" s="10" t="s">
        <v>388</v>
      </c>
      <c r="G25" s="17">
        <v>26650615.239999998</v>
      </c>
      <c r="H25" s="17">
        <v>26650615.239999998</v>
      </c>
      <c r="I25" s="17">
        <v>25665357.300000001</v>
      </c>
      <c r="J25" s="17">
        <v>0</v>
      </c>
      <c r="K25" s="17">
        <v>6043493.5800000001</v>
      </c>
      <c r="L25" s="17">
        <v>1986012.12</v>
      </c>
      <c r="M25" s="17">
        <v>0</v>
      </c>
      <c r="N25" s="17">
        <v>0</v>
      </c>
      <c r="O25" s="17">
        <v>0</v>
      </c>
      <c r="P25" s="17">
        <v>2039621.37</v>
      </c>
      <c r="Q25" s="17">
        <v>0</v>
      </c>
      <c r="R25" s="17">
        <v>0</v>
      </c>
      <c r="S25" s="17">
        <v>9305868.5099999998</v>
      </c>
      <c r="T25" s="17">
        <v>3671751.67</v>
      </c>
      <c r="U25" s="17">
        <v>0</v>
      </c>
      <c r="V25" s="17">
        <v>750</v>
      </c>
      <c r="W25" s="17">
        <v>24939246.859999999</v>
      </c>
      <c r="X25" s="17">
        <v>363588.44</v>
      </c>
      <c r="Y25" s="17">
        <v>25302835.300000001</v>
      </c>
      <c r="Z25" s="19">
        <v>0.1570068</v>
      </c>
      <c r="AA25" s="19">
        <v>7.2999999999999995E-2</v>
      </c>
      <c r="AB25" s="17">
        <v>1821154.53</v>
      </c>
      <c r="AC25" s="17">
        <v>0</v>
      </c>
      <c r="AD25" s="17">
        <v>0</v>
      </c>
      <c r="AE25" s="17">
        <v>0</v>
      </c>
      <c r="AF25" s="17">
        <v>0</v>
      </c>
      <c r="AG25" s="11">
        <f t="shared" si="0"/>
        <v>0</v>
      </c>
      <c r="AH25" s="17">
        <v>937544.02</v>
      </c>
      <c r="AI25" s="17">
        <v>80919.600000000006</v>
      </c>
      <c r="AJ25" s="17">
        <v>173949.33</v>
      </c>
      <c r="AK25" s="17">
        <v>16032.6</v>
      </c>
      <c r="AL25" s="17">
        <v>185642.39</v>
      </c>
      <c r="AM25" s="17">
        <v>3010.8</v>
      </c>
      <c r="AN25" s="17">
        <v>51974.97</v>
      </c>
      <c r="AO25" s="17">
        <v>9675</v>
      </c>
      <c r="AP25" s="17">
        <v>8287.57</v>
      </c>
      <c r="AQ25" s="17">
        <v>0</v>
      </c>
      <c r="AR25" s="17">
        <v>52910.94</v>
      </c>
      <c r="AS25" s="17">
        <v>15170.98</v>
      </c>
      <c r="AT25" s="17">
        <v>0</v>
      </c>
      <c r="AU25" s="17">
        <v>12154.32</v>
      </c>
      <c r="AV25" s="17">
        <v>23474.5</v>
      </c>
      <c r="AW25" s="17">
        <v>0</v>
      </c>
      <c r="AX25" s="17">
        <v>1667674.18</v>
      </c>
      <c r="AY25" s="12">
        <f t="shared" si="1"/>
        <v>0</v>
      </c>
      <c r="AZ25" s="17">
        <v>0</v>
      </c>
      <c r="BA25" s="17">
        <v>194510</v>
      </c>
      <c r="BB25" s="17">
        <v>0</v>
      </c>
      <c r="BC25" s="17">
        <v>314734.38</v>
      </c>
      <c r="BD25" s="17">
        <v>0</v>
      </c>
      <c r="BE25" s="17">
        <v>0</v>
      </c>
      <c r="BF25" s="17">
        <v>0</v>
      </c>
      <c r="BG25" s="37">
        <f t="shared" si="2"/>
        <v>0</v>
      </c>
      <c r="BH25" s="17">
        <v>0</v>
      </c>
      <c r="BI25" s="17">
        <v>4283</v>
      </c>
      <c r="BJ25" s="17">
        <v>2075</v>
      </c>
      <c r="BK25" s="17">
        <v>127</v>
      </c>
      <c r="BL25" s="17">
        <v>-145</v>
      </c>
      <c r="BM25" s="17">
        <v>-135</v>
      </c>
      <c r="BN25" s="17">
        <v>-180</v>
      </c>
      <c r="BO25" s="17">
        <v>-456</v>
      </c>
      <c r="BP25" s="17">
        <v>-217</v>
      </c>
      <c r="BQ25" s="17">
        <v>2</v>
      </c>
      <c r="BR25" s="17">
        <v>-115</v>
      </c>
      <c r="BS25" s="17">
        <v>-494</v>
      </c>
      <c r="BT25" s="17">
        <v>-4</v>
      </c>
      <c r="BU25" s="17">
        <v>4741</v>
      </c>
      <c r="BV25" s="17">
        <v>1</v>
      </c>
      <c r="BW25" s="17">
        <v>136</v>
      </c>
      <c r="BX25" s="17">
        <v>39</v>
      </c>
      <c r="BY25" s="17">
        <v>299</v>
      </c>
      <c r="BZ25" s="17">
        <v>8</v>
      </c>
      <c r="CA25" s="17">
        <v>12</v>
      </c>
    </row>
    <row r="26" spans="1:79" ht="15.6" x14ac:dyDescent="0.3">
      <c r="A26" s="10">
        <v>3</v>
      </c>
      <c r="B26" s="10" t="s">
        <v>17</v>
      </c>
      <c r="C26" s="10" t="s">
        <v>48</v>
      </c>
      <c r="D26" s="10" t="s">
        <v>393</v>
      </c>
      <c r="E26" s="33"/>
      <c r="F26" s="10" t="s">
        <v>394</v>
      </c>
      <c r="G26" s="17">
        <v>14393999.619999999</v>
      </c>
      <c r="H26" s="17">
        <v>14393999.619999999</v>
      </c>
      <c r="I26" s="17">
        <v>14171037.380000001</v>
      </c>
      <c r="J26" s="17">
        <v>10964.14</v>
      </c>
      <c r="K26" s="17">
        <v>2403484.21</v>
      </c>
      <c r="L26" s="17">
        <v>5032141.3899999997</v>
      </c>
      <c r="M26" s="17">
        <v>0</v>
      </c>
      <c r="N26" s="17">
        <v>0</v>
      </c>
      <c r="O26" s="17">
        <v>0</v>
      </c>
      <c r="P26" s="17">
        <v>1236534.99</v>
      </c>
      <c r="Q26" s="17">
        <v>0</v>
      </c>
      <c r="R26" s="17">
        <v>0</v>
      </c>
      <c r="S26" s="17">
        <v>2141162.0499999998</v>
      </c>
      <c r="T26" s="17">
        <v>1811305.07</v>
      </c>
      <c r="U26" s="17">
        <v>0</v>
      </c>
      <c r="V26" s="17">
        <v>0</v>
      </c>
      <c r="W26" s="17">
        <v>13557529.720000001</v>
      </c>
      <c r="X26" s="17">
        <v>2125</v>
      </c>
      <c r="Y26" s="17">
        <v>13559654.720000001</v>
      </c>
      <c r="Z26" s="19">
        <v>0.16539409999999999</v>
      </c>
      <c r="AA26" s="19">
        <v>6.8000000000000005E-2</v>
      </c>
      <c r="AB26" s="17">
        <v>921937.87</v>
      </c>
      <c r="AC26" s="17">
        <v>0</v>
      </c>
      <c r="AD26" s="17">
        <v>0</v>
      </c>
      <c r="AE26" s="17">
        <v>0</v>
      </c>
      <c r="AF26" s="17">
        <v>0</v>
      </c>
      <c r="AG26" s="11">
        <f t="shared" si="0"/>
        <v>0</v>
      </c>
      <c r="AH26" s="17">
        <v>328935.98</v>
      </c>
      <c r="AI26" s="17">
        <v>25879.3</v>
      </c>
      <c r="AJ26" s="17">
        <v>79124.61</v>
      </c>
      <c r="AK26" s="17">
        <v>0</v>
      </c>
      <c r="AL26" s="17">
        <v>81469.490000000005</v>
      </c>
      <c r="AM26" s="17">
        <v>34043.94</v>
      </c>
      <c r="AN26" s="17">
        <v>71845.48</v>
      </c>
      <c r="AO26" s="17">
        <v>8120</v>
      </c>
      <c r="AP26" s="17">
        <v>2142</v>
      </c>
      <c r="AQ26" s="17">
        <v>0</v>
      </c>
      <c r="AR26" s="17">
        <v>35153.339999999997</v>
      </c>
      <c r="AS26" s="17">
        <v>10579.18</v>
      </c>
      <c r="AT26" s="17">
        <v>0</v>
      </c>
      <c r="AU26" s="17">
        <v>1586.99</v>
      </c>
      <c r="AV26" s="17">
        <v>12297.99</v>
      </c>
      <c r="AW26" s="17">
        <v>0</v>
      </c>
      <c r="AX26" s="17">
        <v>737010.39</v>
      </c>
      <c r="AY26" s="12">
        <f t="shared" si="1"/>
        <v>0</v>
      </c>
      <c r="AZ26" s="17">
        <v>0</v>
      </c>
      <c r="BA26" s="17">
        <v>194510</v>
      </c>
      <c r="BB26" s="17">
        <v>0</v>
      </c>
      <c r="BC26" s="17">
        <v>142946.06</v>
      </c>
      <c r="BD26" s="17">
        <v>0</v>
      </c>
      <c r="BE26" s="17">
        <v>0</v>
      </c>
      <c r="BF26" s="17">
        <v>0</v>
      </c>
      <c r="BG26" s="37">
        <f t="shared" si="2"/>
        <v>0</v>
      </c>
      <c r="BH26" s="17">
        <v>0</v>
      </c>
      <c r="BI26" s="17">
        <v>2346</v>
      </c>
      <c r="BJ26" s="17">
        <v>1074</v>
      </c>
      <c r="BK26" s="17">
        <v>55</v>
      </c>
      <c r="BL26" s="17">
        <v>-59</v>
      </c>
      <c r="BM26" s="17">
        <v>-37</v>
      </c>
      <c r="BN26" s="17">
        <v>-45</v>
      </c>
      <c r="BO26" s="17">
        <v>-188</v>
      </c>
      <c r="BP26" s="17">
        <v>-134</v>
      </c>
      <c r="BQ26" s="17">
        <v>20</v>
      </c>
      <c r="BR26" s="17">
        <v>-26</v>
      </c>
      <c r="BS26" s="17">
        <v>-235</v>
      </c>
      <c r="BT26" s="17">
        <v>-4</v>
      </c>
      <c r="BU26" s="17">
        <v>2767</v>
      </c>
      <c r="BV26" s="17">
        <v>8</v>
      </c>
      <c r="BW26" s="17">
        <v>59</v>
      </c>
      <c r="BX26" s="17">
        <v>24</v>
      </c>
      <c r="BY26" s="17">
        <v>123</v>
      </c>
      <c r="BZ26" s="17">
        <v>24</v>
      </c>
      <c r="CA26" s="17">
        <v>5</v>
      </c>
    </row>
    <row r="27" spans="1:79" ht="15.6" x14ac:dyDescent="0.3">
      <c r="A27" s="10">
        <v>3</v>
      </c>
      <c r="B27" s="10" t="s">
        <v>163</v>
      </c>
      <c r="C27" s="10" t="s">
        <v>46</v>
      </c>
      <c r="D27" s="10" t="s">
        <v>395</v>
      </c>
      <c r="E27" s="10" t="s">
        <v>375</v>
      </c>
      <c r="F27" s="10" t="s">
        <v>391</v>
      </c>
      <c r="G27" s="17">
        <v>27983002.43</v>
      </c>
      <c r="H27" s="17">
        <v>27983002.43</v>
      </c>
      <c r="I27" s="17">
        <v>26157068.050000001</v>
      </c>
      <c r="J27" s="17">
        <v>22715.85</v>
      </c>
      <c r="K27" s="17">
        <v>6315539.9800000004</v>
      </c>
      <c r="L27" s="17">
        <v>3628827.72</v>
      </c>
      <c r="M27" s="17">
        <v>0</v>
      </c>
      <c r="N27" s="17">
        <v>0</v>
      </c>
      <c r="O27" s="17">
        <v>0</v>
      </c>
      <c r="P27" s="17">
        <v>2311964.64</v>
      </c>
      <c r="Q27" s="17">
        <v>0</v>
      </c>
      <c r="R27" s="17">
        <v>194137.42</v>
      </c>
      <c r="S27" s="17">
        <v>7581904.7300000004</v>
      </c>
      <c r="T27" s="17">
        <v>2412174.7200000002</v>
      </c>
      <c r="U27" s="17">
        <v>182751.25</v>
      </c>
      <c r="V27" s="17">
        <v>0</v>
      </c>
      <c r="W27" s="17">
        <v>24747989.41</v>
      </c>
      <c r="X27" s="17">
        <v>382986.84</v>
      </c>
      <c r="Y27" s="17">
        <v>25130976.25</v>
      </c>
      <c r="Z27" s="19">
        <v>0.253224</v>
      </c>
      <c r="AA27" s="19">
        <v>0.1</v>
      </c>
      <c r="AB27" s="17">
        <v>2474861.77</v>
      </c>
      <c r="AC27" s="17">
        <v>0</v>
      </c>
      <c r="AD27" s="17">
        <v>0</v>
      </c>
      <c r="AE27" s="17">
        <v>0</v>
      </c>
      <c r="AF27" s="17">
        <v>0</v>
      </c>
      <c r="AG27" s="11">
        <f t="shared" si="0"/>
        <v>0</v>
      </c>
      <c r="AH27" s="17">
        <v>1296849.3400000001</v>
      </c>
      <c r="AI27" s="17">
        <v>109431.43</v>
      </c>
      <c r="AJ27" s="17">
        <v>303220.17</v>
      </c>
      <c r="AK27" s="17">
        <v>0</v>
      </c>
      <c r="AL27" s="17">
        <v>243808.98</v>
      </c>
      <c r="AM27" s="17">
        <v>6132.65</v>
      </c>
      <c r="AN27" s="17">
        <v>88045.119999999995</v>
      </c>
      <c r="AO27" s="17">
        <v>10700</v>
      </c>
      <c r="AP27" s="17">
        <v>315</v>
      </c>
      <c r="AQ27" s="17">
        <v>0</v>
      </c>
      <c r="AR27" s="17">
        <v>52721.38</v>
      </c>
      <c r="AS27" s="17">
        <v>5024.6499999999996</v>
      </c>
      <c r="AT27" s="17">
        <v>0</v>
      </c>
      <c r="AU27" s="17">
        <v>16008.6</v>
      </c>
      <c r="AV27" s="17">
        <v>7321.83</v>
      </c>
      <c r="AW27" s="17">
        <v>0</v>
      </c>
      <c r="AX27" s="17">
        <v>2217451.71</v>
      </c>
      <c r="AY27" s="12">
        <f t="shared" si="1"/>
        <v>0</v>
      </c>
      <c r="AZ27" s="17">
        <v>0</v>
      </c>
      <c r="BA27" s="17">
        <v>194510</v>
      </c>
      <c r="BB27" s="17">
        <v>0</v>
      </c>
      <c r="BC27" s="17">
        <v>334101.88</v>
      </c>
      <c r="BD27" s="17">
        <v>0</v>
      </c>
      <c r="BE27" s="17">
        <v>0</v>
      </c>
      <c r="BF27" s="17">
        <v>0</v>
      </c>
      <c r="BG27" s="37">
        <f t="shared" si="2"/>
        <v>0</v>
      </c>
      <c r="BH27" s="17">
        <v>0</v>
      </c>
      <c r="BI27" s="17">
        <v>5721</v>
      </c>
      <c r="BJ27" s="17">
        <v>2867</v>
      </c>
      <c r="BK27" s="17">
        <v>15</v>
      </c>
      <c r="BL27" s="17">
        <v>-134</v>
      </c>
      <c r="BM27" s="17">
        <v>-199</v>
      </c>
      <c r="BN27" s="17">
        <v>-79</v>
      </c>
      <c r="BO27" s="17">
        <v>-1288</v>
      </c>
      <c r="BP27" s="17">
        <v>-539</v>
      </c>
      <c r="BQ27" s="17">
        <v>2</v>
      </c>
      <c r="BR27" s="17">
        <v>139</v>
      </c>
      <c r="BS27" s="17">
        <v>-643</v>
      </c>
      <c r="BT27" s="17">
        <v>-5</v>
      </c>
      <c r="BU27" s="17">
        <v>5857</v>
      </c>
      <c r="BV27" s="17">
        <v>16</v>
      </c>
      <c r="BW27" s="17">
        <v>131</v>
      </c>
      <c r="BX27" s="17">
        <v>52</v>
      </c>
      <c r="BY27" s="17">
        <v>318</v>
      </c>
      <c r="BZ27" s="17">
        <v>137</v>
      </c>
      <c r="CA27" s="17">
        <v>5</v>
      </c>
    </row>
    <row r="28" spans="1:79" ht="15.6" x14ac:dyDescent="0.3">
      <c r="A28" s="10">
        <v>3</v>
      </c>
      <c r="B28" s="10" t="s">
        <v>184</v>
      </c>
      <c r="C28" s="10" t="s">
        <v>185</v>
      </c>
      <c r="D28" s="10" t="s">
        <v>396</v>
      </c>
      <c r="E28" s="10" t="s">
        <v>375</v>
      </c>
      <c r="F28" s="10" t="s">
        <v>391</v>
      </c>
      <c r="G28" s="17">
        <v>16802353.719999999</v>
      </c>
      <c r="H28" s="17">
        <v>16802353.719999999</v>
      </c>
      <c r="I28" s="17">
        <v>16010422.82</v>
      </c>
      <c r="J28" s="17">
        <v>25640.2</v>
      </c>
      <c r="K28" s="17">
        <v>3563761.73</v>
      </c>
      <c r="L28" s="17">
        <v>2005459.59</v>
      </c>
      <c r="M28" s="17">
        <v>0</v>
      </c>
      <c r="N28" s="17">
        <v>0</v>
      </c>
      <c r="O28" s="17">
        <v>0</v>
      </c>
      <c r="P28" s="17">
        <v>1137763.6299999999</v>
      </c>
      <c r="Q28" s="17">
        <v>0</v>
      </c>
      <c r="R28" s="17">
        <v>0</v>
      </c>
      <c r="S28" s="17">
        <v>5205922.8499999996</v>
      </c>
      <c r="T28" s="17">
        <v>1970742.03</v>
      </c>
      <c r="U28" s="17">
        <v>72234.100000000006</v>
      </c>
      <c r="V28" s="17">
        <v>0</v>
      </c>
      <c r="W28" s="17">
        <v>15432328.16</v>
      </c>
      <c r="X28" s="17">
        <v>74934.100000000006</v>
      </c>
      <c r="Y28" s="17">
        <v>15507262.26</v>
      </c>
      <c r="Z28" s="19">
        <v>0.17787</v>
      </c>
      <c r="AA28" s="19">
        <v>9.8699999999999996E-2</v>
      </c>
      <c r="AB28" s="17">
        <v>1523038.13</v>
      </c>
      <c r="AC28" s="17">
        <v>0</v>
      </c>
      <c r="AD28" s="17">
        <v>0</v>
      </c>
      <c r="AE28" s="17">
        <v>0</v>
      </c>
      <c r="AF28" s="17">
        <v>301.25</v>
      </c>
      <c r="AG28" s="11">
        <f t="shared" si="0"/>
        <v>301.25</v>
      </c>
      <c r="AH28" s="17">
        <v>715356.48</v>
      </c>
      <c r="AI28" s="17">
        <v>60497.05</v>
      </c>
      <c r="AJ28" s="17">
        <v>153223.14000000001</v>
      </c>
      <c r="AK28" s="17">
        <v>0</v>
      </c>
      <c r="AL28" s="17">
        <v>125083.73</v>
      </c>
      <c r="AM28" s="17">
        <v>5467.14</v>
      </c>
      <c r="AN28" s="17">
        <v>72119.98</v>
      </c>
      <c r="AO28" s="17">
        <v>9675</v>
      </c>
      <c r="AP28" s="17">
        <v>85</v>
      </c>
      <c r="AQ28" s="17">
        <v>0</v>
      </c>
      <c r="AR28" s="17">
        <v>43550.41</v>
      </c>
      <c r="AS28" s="17">
        <v>5587.22</v>
      </c>
      <c r="AT28" s="17">
        <v>0</v>
      </c>
      <c r="AU28" s="17">
        <v>13928.35</v>
      </c>
      <c r="AV28" s="17">
        <v>25131.51</v>
      </c>
      <c r="AW28" s="17">
        <v>0</v>
      </c>
      <c r="AX28" s="17">
        <v>1299470.43</v>
      </c>
      <c r="AY28" s="12">
        <f t="shared" si="1"/>
        <v>0</v>
      </c>
      <c r="AZ28" s="17">
        <v>0</v>
      </c>
      <c r="BA28" s="17">
        <v>194510</v>
      </c>
      <c r="BB28" s="17">
        <v>0</v>
      </c>
      <c r="BC28" s="17">
        <v>213757.65</v>
      </c>
      <c r="BD28" s="17">
        <v>0</v>
      </c>
      <c r="BE28" s="17">
        <v>0</v>
      </c>
      <c r="BF28" s="17">
        <v>0</v>
      </c>
      <c r="BG28" s="37">
        <f t="shared" si="2"/>
        <v>0</v>
      </c>
      <c r="BH28" s="17">
        <v>0</v>
      </c>
      <c r="BI28" s="17">
        <v>2965</v>
      </c>
      <c r="BJ28" s="17">
        <v>1492</v>
      </c>
      <c r="BK28" s="17">
        <v>4</v>
      </c>
      <c r="BL28" s="17">
        <v>-44</v>
      </c>
      <c r="BM28" s="17">
        <v>-145</v>
      </c>
      <c r="BN28" s="17">
        <v>-92</v>
      </c>
      <c r="BO28" s="17">
        <v>-594</v>
      </c>
      <c r="BP28" s="17">
        <v>-378</v>
      </c>
      <c r="BQ28" s="17">
        <v>27</v>
      </c>
      <c r="BR28" s="17">
        <v>48</v>
      </c>
      <c r="BS28" s="17">
        <v>-525</v>
      </c>
      <c r="BT28" s="17">
        <v>-9</v>
      </c>
      <c r="BU28" s="17">
        <v>2749</v>
      </c>
      <c r="BV28" s="17">
        <v>7</v>
      </c>
      <c r="BW28" s="17">
        <v>105</v>
      </c>
      <c r="BX28" s="17">
        <v>36</v>
      </c>
      <c r="BY28" s="17">
        <v>260</v>
      </c>
      <c r="BZ28" s="17">
        <v>146</v>
      </c>
      <c r="CA28" s="17">
        <v>1</v>
      </c>
    </row>
    <row r="29" spans="1:79" ht="15.6" x14ac:dyDescent="0.3">
      <c r="A29" s="10">
        <v>3</v>
      </c>
      <c r="B29" s="10" t="s">
        <v>198</v>
      </c>
      <c r="C29" s="10" t="s">
        <v>166</v>
      </c>
      <c r="D29" s="10" t="s">
        <v>397</v>
      </c>
      <c r="E29" s="33"/>
      <c r="F29" s="10" t="s">
        <v>388</v>
      </c>
      <c r="G29" s="17">
        <v>42014321.869999997</v>
      </c>
      <c r="H29" s="17">
        <v>42014321.869999997</v>
      </c>
      <c r="I29" s="17">
        <v>40647258.640000001</v>
      </c>
      <c r="J29" s="17">
        <v>2533.42</v>
      </c>
      <c r="K29" s="17">
        <v>8835445.4600000009</v>
      </c>
      <c r="L29" s="17">
        <v>5018386.3499999996</v>
      </c>
      <c r="M29" s="17">
        <v>0</v>
      </c>
      <c r="N29" s="17">
        <v>1388.49</v>
      </c>
      <c r="O29" s="17">
        <v>102493.52</v>
      </c>
      <c r="P29" s="17">
        <v>2533686.0499999998</v>
      </c>
      <c r="Q29" s="17">
        <v>0</v>
      </c>
      <c r="R29" s="17">
        <v>3721.98</v>
      </c>
      <c r="S29" s="17">
        <v>14421573.779999999</v>
      </c>
      <c r="T29" s="17">
        <v>5732473.2000000002</v>
      </c>
      <c r="U29" s="17">
        <v>0</v>
      </c>
      <c r="V29" s="17">
        <v>0</v>
      </c>
      <c r="W29" s="17">
        <v>38984208.909999996</v>
      </c>
      <c r="X29" s="17">
        <v>256124.95</v>
      </c>
      <c r="Y29" s="17">
        <v>39240333.859999999</v>
      </c>
      <c r="Z29" s="19">
        <v>0.1843928</v>
      </c>
      <c r="AA29" s="19">
        <v>5.9400000000000001E-2</v>
      </c>
      <c r="AB29" s="17">
        <v>2317331.9900000002</v>
      </c>
      <c r="AC29" s="17">
        <v>0</v>
      </c>
      <c r="AD29" s="17">
        <v>0</v>
      </c>
      <c r="AE29" s="17">
        <v>0</v>
      </c>
      <c r="AF29" s="17">
        <v>0</v>
      </c>
      <c r="AG29" s="11">
        <f t="shared" si="0"/>
        <v>0</v>
      </c>
      <c r="AH29" s="17">
        <v>1184604.1599999999</v>
      </c>
      <c r="AI29" s="17">
        <v>114297.85</v>
      </c>
      <c r="AJ29" s="17">
        <v>234199.04000000001</v>
      </c>
      <c r="AK29" s="17">
        <v>0</v>
      </c>
      <c r="AL29" s="17">
        <v>224725.68</v>
      </c>
      <c r="AM29" s="17">
        <v>5431.72</v>
      </c>
      <c r="AN29" s="17">
        <v>67794.41</v>
      </c>
      <c r="AO29" s="17">
        <v>10200</v>
      </c>
      <c r="AP29" s="17">
        <v>4612.3500000000004</v>
      </c>
      <c r="AQ29" s="17">
        <v>0</v>
      </c>
      <c r="AR29" s="17">
        <v>70754.350000000006</v>
      </c>
      <c r="AS29" s="17">
        <v>21071.24</v>
      </c>
      <c r="AT29" s="17">
        <v>0</v>
      </c>
      <c r="AU29" s="17">
        <v>44276.86</v>
      </c>
      <c r="AV29" s="17">
        <v>76652.759999999995</v>
      </c>
      <c r="AW29" s="17">
        <v>0</v>
      </c>
      <c r="AX29" s="17">
        <v>2183151.21</v>
      </c>
      <c r="AY29" s="12">
        <f t="shared" si="1"/>
        <v>0</v>
      </c>
      <c r="AZ29" s="17">
        <v>0</v>
      </c>
      <c r="BA29" s="17">
        <v>194510</v>
      </c>
      <c r="BB29" s="17">
        <v>0</v>
      </c>
      <c r="BC29" s="17">
        <v>461626.74</v>
      </c>
      <c r="BD29" s="17">
        <v>0</v>
      </c>
      <c r="BE29" s="17">
        <v>0</v>
      </c>
      <c r="BF29" s="17">
        <v>0</v>
      </c>
      <c r="BG29" s="37">
        <f t="shared" si="2"/>
        <v>0</v>
      </c>
      <c r="BH29" s="17">
        <v>0</v>
      </c>
      <c r="BI29" s="17">
        <v>7137</v>
      </c>
      <c r="BJ29" s="17">
        <v>2897</v>
      </c>
      <c r="BK29" s="17">
        <v>96</v>
      </c>
      <c r="BL29" s="17">
        <v>-3</v>
      </c>
      <c r="BM29" s="17">
        <v>-125</v>
      </c>
      <c r="BN29" s="17">
        <v>-340</v>
      </c>
      <c r="BO29" s="17">
        <v>-493</v>
      </c>
      <c r="BP29" s="17">
        <v>-662</v>
      </c>
      <c r="BQ29" s="17">
        <v>2</v>
      </c>
      <c r="BR29" s="17">
        <v>-18</v>
      </c>
      <c r="BS29" s="17">
        <v>-558</v>
      </c>
      <c r="BT29" s="17">
        <v>-6</v>
      </c>
      <c r="BU29" s="17">
        <v>7927</v>
      </c>
      <c r="BV29" s="17">
        <v>37</v>
      </c>
      <c r="BW29" s="17">
        <v>172</v>
      </c>
      <c r="BX29" s="17">
        <v>52</v>
      </c>
      <c r="BY29" s="17">
        <v>276</v>
      </c>
      <c r="BZ29" s="17">
        <v>41</v>
      </c>
      <c r="CA29" s="17">
        <v>17</v>
      </c>
    </row>
    <row r="30" spans="1:79" ht="15.6" x14ac:dyDescent="0.3">
      <c r="A30" s="10">
        <v>3</v>
      </c>
      <c r="B30" s="10" t="s">
        <v>242</v>
      </c>
      <c r="C30" s="10" t="s">
        <v>243</v>
      </c>
      <c r="D30" s="10" t="s">
        <v>398</v>
      </c>
      <c r="E30" s="10" t="s">
        <v>378</v>
      </c>
      <c r="F30" s="10" t="s">
        <v>391</v>
      </c>
      <c r="G30" s="17">
        <v>145800284.94999999</v>
      </c>
      <c r="H30" s="17">
        <v>145945559</v>
      </c>
      <c r="I30" s="17">
        <f>145800284.95-5971506.25</f>
        <v>139828778.69999999</v>
      </c>
      <c r="J30" s="17">
        <v>74688551.579999998</v>
      </c>
      <c r="K30" s="17">
        <v>7785282.6799999997</v>
      </c>
      <c r="L30" s="17">
        <v>21638431.52</v>
      </c>
      <c r="M30" s="17">
        <v>0</v>
      </c>
      <c r="N30" s="17">
        <v>0</v>
      </c>
      <c r="O30" s="17">
        <v>18622.009999999998</v>
      </c>
      <c r="P30" s="17">
        <v>4616823.3499999996</v>
      </c>
      <c r="Q30" s="17">
        <v>0</v>
      </c>
      <c r="R30" s="17">
        <v>0</v>
      </c>
      <c r="S30" s="17">
        <v>19472439.359999999</v>
      </c>
      <c r="T30" s="17">
        <v>5791033.4100000001</v>
      </c>
      <c r="U30" s="17">
        <v>0</v>
      </c>
      <c r="V30" s="17">
        <v>0</v>
      </c>
      <c r="W30" s="17">
        <v>138456660.38999999</v>
      </c>
      <c r="X30" s="17">
        <v>302648.01</v>
      </c>
      <c r="Y30" s="17">
        <v>138759308.40000001</v>
      </c>
      <c r="Z30" s="19">
        <v>0.27144109999999999</v>
      </c>
      <c r="AA30" s="19">
        <v>2.81E-2</v>
      </c>
      <c r="AB30" s="17">
        <v>3886346.15</v>
      </c>
      <c r="AC30" s="17">
        <v>6500.69</v>
      </c>
      <c r="AD30" s="17">
        <v>88035.98</v>
      </c>
      <c r="AE30" s="17">
        <v>139614.28</v>
      </c>
      <c r="AF30" s="17">
        <v>2695.51</v>
      </c>
      <c r="AG30" s="11">
        <f t="shared" si="0"/>
        <v>142309.79</v>
      </c>
      <c r="AH30" s="17">
        <v>2067874.65</v>
      </c>
      <c r="AI30" s="17">
        <v>192891.59</v>
      </c>
      <c r="AJ30" s="17">
        <v>505301.27</v>
      </c>
      <c r="AK30" s="17">
        <v>0</v>
      </c>
      <c r="AL30" s="17">
        <v>515048.72</v>
      </c>
      <c r="AM30" s="17">
        <v>5375.33</v>
      </c>
      <c r="AN30" s="17">
        <v>157534.34</v>
      </c>
      <c r="AO30" s="17">
        <v>10200</v>
      </c>
      <c r="AP30" s="17">
        <v>33300.79</v>
      </c>
      <c r="AQ30" s="17">
        <v>0</v>
      </c>
      <c r="AR30" s="17">
        <v>181397.13</v>
      </c>
      <c r="AS30" s="17">
        <v>46709.72</v>
      </c>
      <c r="AT30" s="17">
        <v>0</v>
      </c>
      <c r="AU30" s="17">
        <v>8307.48</v>
      </c>
      <c r="AV30" s="17">
        <v>72218.7</v>
      </c>
      <c r="AW30" s="17">
        <v>0</v>
      </c>
      <c r="AX30" s="17">
        <v>3979166.45</v>
      </c>
      <c r="AY30" s="12">
        <f t="shared" si="1"/>
        <v>0</v>
      </c>
      <c r="AZ30" s="17">
        <v>0</v>
      </c>
      <c r="BA30" s="17">
        <v>194510</v>
      </c>
      <c r="BB30" s="17">
        <v>0</v>
      </c>
      <c r="BC30" s="17">
        <v>694409.26</v>
      </c>
      <c r="BD30" s="17">
        <v>0</v>
      </c>
      <c r="BE30" s="17">
        <v>0</v>
      </c>
      <c r="BF30" s="17">
        <v>0</v>
      </c>
      <c r="BG30" s="37">
        <f t="shared" si="2"/>
        <v>0</v>
      </c>
      <c r="BH30" s="17">
        <v>0</v>
      </c>
      <c r="BI30" s="17">
        <v>10876</v>
      </c>
      <c r="BJ30" s="17">
        <v>2888</v>
      </c>
      <c r="BK30" s="17">
        <v>0</v>
      </c>
      <c r="BL30" s="17">
        <v>0</v>
      </c>
      <c r="BM30" s="17">
        <v>-83</v>
      </c>
      <c r="BN30" s="17">
        <v>-320</v>
      </c>
      <c r="BO30" s="17">
        <v>-360</v>
      </c>
      <c r="BP30" s="17">
        <v>-1015</v>
      </c>
      <c r="BQ30" s="17">
        <v>56</v>
      </c>
      <c r="BR30" s="17">
        <v>0</v>
      </c>
      <c r="BS30" s="17">
        <v>1961</v>
      </c>
      <c r="BT30" s="17">
        <v>-45</v>
      </c>
      <c r="BU30" s="17">
        <v>10040</v>
      </c>
      <c r="BV30" s="17">
        <v>5</v>
      </c>
      <c r="BW30" s="17">
        <v>544</v>
      </c>
      <c r="BX30" s="17">
        <v>266</v>
      </c>
      <c r="BY30" s="17">
        <v>967</v>
      </c>
      <c r="BZ30" s="17">
        <v>184</v>
      </c>
      <c r="CA30" s="17">
        <v>0</v>
      </c>
    </row>
    <row r="31" spans="1:79" ht="15.6" x14ac:dyDescent="0.3">
      <c r="A31" s="10">
        <v>4</v>
      </c>
      <c r="B31" s="10" t="s">
        <v>6</v>
      </c>
      <c r="C31" s="10" t="s">
        <v>7</v>
      </c>
      <c r="D31" s="10" t="s">
        <v>399</v>
      </c>
      <c r="E31" s="10" t="s">
        <v>375</v>
      </c>
      <c r="F31" s="10" t="s">
        <v>400</v>
      </c>
      <c r="G31" s="17">
        <v>36463558.729999997</v>
      </c>
      <c r="H31" s="17">
        <v>36463558.729999997</v>
      </c>
      <c r="I31" s="17">
        <v>36073857.689999998</v>
      </c>
      <c r="J31" s="17">
        <v>332252.94</v>
      </c>
      <c r="K31" s="17">
        <v>3872785.89</v>
      </c>
      <c r="L31" s="17">
        <v>10820553.57</v>
      </c>
      <c r="M31" s="17">
        <v>0</v>
      </c>
      <c r="N31" s="17">
        <v>0</v>
      </c>
      <c r="O31" s="17">
        <v>74170.16</v>
      </c>
      <c r="P31" s="17">
        <v>2298685.08</v>
      </c>
      <c r="Q31" s="17">
        <v>0</v>
      </c>
      <c r="R31" s="17">
        <v>0</v>
      </c>
      <c r="S31" s="17">
        <v>11830293.58</v>
      </c>
      <c r="T31" s="17">
        <v>5262141.7300000004</v>
      </c>
      <c r="U31" s="17">
        <v>0</v>
      </c>
      <c r="V31" s="17">
        <v>0</v>
      </c>
      <c r="W31" s="17">
        <v>36260236.210000001</v>
      </c>
      <c r="X31" s="17">
        <v>8919.2199999999993</v>
      </c>
      <c r="Y31" s="17">
        <v>36269155.43</v>
      </c>
      <c r="Z31" s="19">
        <v>9.0568549999999998E-2</v>
      </c>
      <c r="AA31" s="19">
        <v>4.3799999999999999E-2</v>
      </c>
      <c r="AB31" s="17">
        <v>1588142.12</v>
      </c>
      <c r="AC31" s="17">
        <v>0</v>
      </c>
      <c r="AD31" s="17">
        <v>0</v>
      </c>
      <c r="AE31" s="17">
        <v>0</v>
      </c>
      <c r="AF31" s="17">
        <v>439.19</v>
      </c>
      <c r="AG31" s="11">
        <f t="shared" si="0"/>
        <v>439.19</v>
      </c>
      <c r="AH31" s="17">
        <v>617878.49</v>
      </c>
      <c r="AI31" s="17">
        <v>50570.28</v>
      </c>
      <c r="AJ31" s="17">
        <v>173035.56</v>
      </c>
      <c r="AK31" s="17">
        <v>0</v>
      </c>
      <c r="AL31" s="17">
        <v>113696.04</v>
      </c>
      <c r="AM31" s="17">
        <v>23561.81</v>
      </c>
      <c r="AN31" s="17">
        <v>104266.54</v>
      </c>
      <c r="AO31" s="17">
        <v>8500</v>
      </c>
      <c r="AP31" s="17">
        <v>0</v>
      </c>
      <c r="AQ31" s="17">
        <v>0</v>
      </c>
      <c r="AR31" s="17">
        <v>58717.99</v>
      </c>
      <c r="AS31" s="17">
        <v>16957.080000000002</v>
      </c>
      <c r="AT31" s="17">
        <v>0</v>
      </c>
      <c r="AU31" s="17">
        <v>23757.14</v>
      </c>
      <c r="AV31" s="17">
        <v>10192.77</v>
      </c>
      <c r="AW31" s="17">
        <v>0</v>
      </c>
      <c r="AX31" s="17">
        <v>1364160.51</v>
      </c>
      <c r="AY31" s="12">
        <f t="shared" si="1"/>
        <v>0</v>
      </c>
      <c r="AZ31" s="17">
        <v>780</v>
      </c>
      <c r="BA31" s="17">
        <v>194509.92</v>
      </c>
      <c r="BB31" s="17">
        <v>0</v>
      </c>
      <c r="BC31" s="17">
        <v>271831.3</v>
      </c>
      <c r="BD31" s="17">
        <v>0</v>
      </c>
      <c r="BE31" s="17">
        <v>0</v>
      </c>
      <c r="BF31" s="17">
        <v>0</v>
      </c>
      <c r="BG31" s="37">
        <f t="shared" si="2"/>
        <v>0</v>
      </c>
      <c r="BH31" s="17">
        <v>0</v>
      </c>
      <c r="BI31" s="17">
        <v>6586</v>
      </c>
      <c r="BJ31" s="17">
        <v>1995</v>
      </c>
      <c r="BK31" s="17">
        <v>0</v>
      </c>
      <c r="BL31" s="17">
        <v>0</v>
      </c>
      <c r="BM31" s="17">
        <v>-27</v>
      </c>
      <c r="BN31" s="17">
        <v>-178</v>
      </c>
      <c r="BO31" s="17">
        <v>-158</v>
      </c>
      <c r="BP31" s="17">
        <v>-541</v>
      </c>
      <c r="BQ31" s="17">
        <v>0</v>
      </c>
      <c r="BR31" s="17">
        <v>-14</v>
      </c>
      <c r="BS31" s="17">
        <v>-688</v>
      </c>
      <c r="BT31" s="17">
        <v>0</v>
      </c>
      <c r="BU31" s="17">
        <v>6975</v>
      </c>
      <c r="BV31" s="17">
        <v>18</v>
      </c>
      <c r="BW31" s="17">
        <v>135</v>
      </c>
      <c r="BX31" s="17">
        <v>92</v>
      </c>
      <c r="BY31" s="17">
        <v>451</v>
      </c>
      <c r="BZ31" s="17">
        <v>2</v>
      </c>
      <c r="CA31" s="17">
        <v>8</v>
      </c>
    </row>
    <row r="32" spans="1:79" ht="15.6" x14ac:dyDescent="0.3">
      <c r="A32" s="10">
        <v>4</v>
      </c>
      <c r="B32" s="10" t="s">
        <v>12</v>
      </c>
      <c r="C32" s="10" t="s">
        <v>13</v>
      </c>
      <c r="D32" s="10" t="s">
        <v>401</v>
      </c>
      <c r="E32" s="10" t="s">
        <v>378</v>
      </c>
      <c r="F32" s="10" t="s">
        <v>400</v>
      </c>
      <c r="G32" s="17">
        <v>23128547.120000001</v>
      </c>
      <c r="H32" s="17">
        <v>23128547.120000001</v>
      </c>
      <c r="I32" s="17">
        <v>22480224.02</v>
      </c>
      <c r="J32" s="17">
        <v>153485.65</v>
      </c>
      <c r="K32" s="17">
        <v>1489219.92</v>
      </c>
      <c r="L32" s="17">
        <v>4674295.29</v>
      </c>
      <c r="M32" s="17">
        <v>0</v>
      </c>
      <c r="N32" s="17">
        <v>0</v>
      </c>
      <c r="O32" s="17">
        <v>2449.67</v>
      </c>
      <c r="P32" s="17">
        <v>1320234.57</v>
      </c>
      <c r="Q32" s="17">
        <v>0</v>
      </c>
      <c r="R32" s="17">
        <v>0</v>
      </c>
      <c r="S32" s="17">
        <v>9923268.2100000009</v>
      </c>
      <c r="T32" s="17">
        <v>2899931.58</v>
      </c>
      <c r="U32" s="17">
        <v>0</v>
      </c>
      <c r="V32" s="17">
        <v>0</v>
      </c>
      <c r="W32" s="17">
        <v>21813381.109999999</v>
      </c>
      <c r="X32" s="17">
        <v>0</v>
      </c>
      <c r="Y32" s="17">
        <v>21813381.109999999</v>
      </c>
      <c r="Z32" s="19">
        <v>9.8841639999999995E-2</v>
      </c>
      <c r="AA32" s="20">
        <v>6.0999999999999999E-2</v>
      </c>
      <c r="AB32" s="17">
        <v>1341474.45</v>
      </c>
      <c r="AC32" s="17">
        <v>0</v>
      </c>
      <c r="AD32" s="17">
        <v>0</v>
      </c>
      <c r="AE32" s="17">
        <v>0</v>
      </c>
      <c r="AF32" s="17">
        <v>0</v>
      </c>
      <c r="AG32" s="13">
        <f t="shared" si="0"/>
        <v>0</v>
      </c>
      <c r="AH32" s="17">
        <v>584008.68000000005</v>
      </c>
      <c r="AI32" s="17">
        <v>47467.37</v>
      </c>
      <c r="AJ32" s="17">
        <v>144458.82999999999</v>
      </c>
      <c r="AK32" s="17">
        <v>0</v>
      </c>
      <c r="AL32" s="17">
        <v>94628.34</v>
      </c>
      <c r="AM32" s="17">
        <v>4578.75</v>
      </c>
      <c r="AN32" s="17">
        <v>52124.12</v>
      </c>
      <c r="AO32" s="17">
        <v>8300</v>
      </c>
      <c r="AP32" s="17">
        <v>7300</v>
      </c>
      <c r="AQ32" s="17">
        <v>0</v>
      </c>
      <c r="AR32" s="17">
        <v>42631.24</v>
      </c>
      <c r="AS32" s="17">
        <v>17832.29</v>
      </c>
      <c r="AT32" s="17">
        <v>0</v>
      </c>
      <c r="AU32" s="17">
        <v>0</v>
      </c>
      <c r="AV32" s="17">
        <v>19824.060000000001</v>
      </c>
      <c r="AW32" s="17">
        <v>0</v>
      </c>
      <c r="AX32" s="17">
        <v>1141739.49</v>
      </c>
      <c r="AY32" s="12">
        <f t="shared" si="1"/>
        <v>0</v>
      </c>
      <c r="AZ32" s="17">
        <v>8187.51</v>
      </c>
      <c r="BA32" s="21">
        <v>194510</v>
      </c>
      <c r="BB32" s="21">
        <v>0</v>
      </c>
      <c r="BC32" s="21">
        <v>248827</v>
      </c>
      <c r="BD32" s="21">
        <v>0</v>
      </c>
      <c r="BE32" s="21">
        <v>0</v>
      </c>
      <c r="BF32" s="21">
        <v>0</v>
      </c>
      <c r="BG32" s="42">
        <f t="shared" si="2"/>
        <v>0</v>
      </c>
      <c r="BH32" s="17">
        <v>0</v>
      </c>
      <c r="BI32" s="17">
        <v>4194</v>
      </c>
      <c r="BJ32" s="17">
        <v>1286</v>
      </c>
      <c r="BK32" s="17">
        <v>12</v>
      </c>
      <c r="BL32" s="17">
        <v>0</v>
      </c>
      <c r="BM32" s="17">
        <v>-58</v>
      </c>
      <c r="BN32" s="17">
        <v>-108</v>
      </c>
      <c r="BO32" s="17">
        <v>-182</v>
      </c>
      <c r="BP32" s="17">
        <v>-267</v>
      </c>
      <c r="BQ32" s="17">
        <v>35</v>
      </c>
      <c r="BR32" s="17">
        <v>-1</v>
      </c>
      <c r="BS32" s="17">
        <v>-547</v>
      </c>
      <c r="BT32" s="17">
        <v>-3</v>
      </c>
      <c r="BU32" s="17">
        <v>4361</v>
      </c>
      <c r="BV32" s="17">
        <v>5</v>
      </c>
      <c r="BW32" s="17">
        <v>180</v>
      </c>
      <c r="BX32" s="17">
        <v>80</v>
      </c>
      <c r="BY32" s="17">
        <v>282</v>
      </c>
      <c r="BZ32" s="17">
        <v>0</v>
      </c>
      <c r="CA32" s="17">
        <v>5</v>
      </c>
    </row>
    <row r="33" spans="1:79" ht="15.6" x14ac:dyDescent="0.3">
      <c r="A33" s="10">
        <v>4</v>
      </c>
      <c r="B33" s="10" t="s">
        <v>22</v>
      </c>
      <c r="C33" s="10" t="s">
        <v>23</v>
      </c>
      <c r="D33" s="10" t="s">
        <v>402</v>
      </c>
      <c r="E33" s="33"/>
      <c r="F33" s="10" t="s">
        <v>403</v>
      </c>
      <c r="G33" s="17">
        <v>19014679.620000001</v>
      </c>
      <c r="H33" s="17">
        <v>19014679.620000001</v>
      </c>
      <c r="I33" s="17">
        <v>18015346.100000001</v>
      </c>
      <c r="J33" s="17">
        <v>0</v>
      </c>
      <c r="K33" s="17">
        <v>4952056.16</v>
      </c>
      <c r="L33" s="17">
        <v>1473084.08</v>
      </c>
      <c r="M33" s="17">
        <v>0</v>
      </c>
      <c r="N33" s="17">
        <v>0</v>
      </c>
      <c r="O33" s="17">
        <v>0</v>
      </c>
      <c r="P33" s="17">
        <v>1912095.57</v>
      </c>
      <c r="Q33" s="17">
        <v>0</v>
      </c>
      <c r="R33" s="17">
        <v>0</v>
      </c>
      <c r="S33" s="17">
        <v>6745810.3700000001</v>
      </c>
      <c r="T33" s="17">
        <v>2274676.36</v>
      </c>
      <c r="U33" s="17">
        <v>27849.16</v>
      </c>
      <c r="V33" s="17">
        <v>0</v>
      </c>
      <c r="W33" s="17">
        <v>18391188.530000001</v>
      </c>
      <c r="X33" s="17">
        <v>39257.86</v>
      </c>
      <c r="Y33" s="17">
        <v>18430446.390000001</v>
      </c>
      <c r="Z33" s="19">
        <v>9.1064140000000002E-2</v>
      </c>
      <c r="AA33" s="19">
        <v>5.62E-2</v>
      </c>
      <c r="AB33" s="17">
        <v>1033465.99</v>
      </c>
      <c r="AC33" s="17">
        <v>0</v>
      </c>
      <c r="AD33" s="17">
        <v>0</v>
      </c>
      <c r="AE33" s="17">
        <v>0</v>
      </c>
      <c r="AF33" s="17">
        <v>0</v>
      </c>
      <c r="AG33" s="11">
        <f t="shared" si="0"/>
        <v>0</v>
      </c>
      <c r="AH33" s="17">
        <v>389998.73</v>
      </c>
      <c r="AI33" s="17">
        <v>31225.99</v>
      </c>
      <c r="AJ33" s="17">
        <v>84080.67</v>
      </c>
      <c r="AK33" s="17">
        <v>0</v>
      </c>
      <c r="AL33" s="17">
        <v>135246.75</v>
      </c>
      <c r="AM33" s="17">
        <v>35222.019999999997</v>
      </c>
      <c r="AN33" s="17">
        <v>37014.54</v>
      </c>
      <c r="AO33" s="17">
        <v>7550</v>
      </c>
      <c r="AP33" s="17">
        <v>0</v>
      </c>
      <c r="AQ33" s="17">
        <v>0</v>
      </c>
      <c r="AR33" s="17">
        <v>36927.35</v>
      </c>
      <c r="AS33" s="17">
        <v>5099.46</v>
      </c>
      <c r="AT33" s="17">
        <v>0</v>
      </c>
      <c r="AU33" s="17">
        <v>3435.82</v>
      </c>
      <c r="AV33" s="17">
        <v>1869.84</v>
      </c>
      <c r="AW33" s="17">
        <v>0</v>
      </c>
      <c r="AX33" s="17">
        <v>856256.21</v>
      </c>
      <c r="AY33" s="12">
        <f t="shared" si="1"/>
        <v>0</v>
      </c>
      <c r="AZ33" s="17">
        <v>0</v>
      </c>
      <c r="BA33" s="17">
        <v>194510</v>
      </c>
      <c r="BB33" s="17">
        <v>0</v>
      </c>
      <c r="BC33" s="17">
        <v>166443.29</v>
      </c>
      <c r="BD33" s="17">
        <v>0</v>
      </c>
      <c r="BE33" s="17">
        <v>0</v>
      </c>
      <c r="BF33" s="17">
        <v>0</v>
      </c>
      <c r="BG33" s="37">
        <f t="shared" si="2"/>
        <v>0</v>
      </c>
      <c r="BH33" s="17">
        <v>0</v>
      </c>
      <c r="BI33" s="17">
        <v>2736</v>
      </c>
      <c r="BJ33" s="17">
        <v>1454</v>
      </c>
      <c r="BK33" s="17">
        <v>110</v>
      </c>
      <c r="BL33" s="17">
        <v>-37</v>
      </c>
      <c r="BM33" s="17">
        <v>-161</v>
      </c>
      <c r="BN33" s="17">
        <v>-161</v>
      </c>
      <c r="BO33" s="17">
        <v>-681</v>
      </c>
      <c r="BP33" s="17">
        <v>-228</v>
      </c>
      <c r="BQ33" s="17">
        <v>0</v>
      </c>
      <c r="BR33" s="17">
        <v>34</v>
      </c>
      <c r="BS33" s="17">
        <v>-233</v>
      </c>
      <c r="BT33" s="17">
        <v>-2</v>
      </c>
      <c r="BU33" s="17">
        <v>2831</v>
      </c>
      <c r="BV33" s="17">
        <v>0</v>
      </c>
      <c r="BW33" s="17">
        <v>113</v>
      </c>
      <c r="BX33" s="17">
        <v>26</v>
      </c>
      <c r="BY33" s="17">
        <v>83</v>
      </c>
      <c r="BZ33" s="17">
        <v>2</v>
      </c>
      <c r="CA33" s="17">
        <v>1</v>
      </c>
    </row>
    <row r="34" spans="1:79" ht="15.6" x14ac:dyDescent="0.3">
      <c r="A34" s="10">
        <v>4</v>
      </c>
      <c r="B34" s="10" t="s">
        <v>51</v>
      </c>
      <c r="C34" s="10" t="s">
        <v>52</v>
      </c>
      <c r="D34" s="10" t="s">
        <v>404</v>
      </c>
      <c r="E34" s="10" t="s">
        <v>378</v>
      </c>
      <c r="F34" s="10" t="s">
        <v>400</v>
      </c>
      <c r="G34" s="17">
        <v>17972541.32</v>
      </c>
      <c r="H34" s="17">
        <v>18937805.18</v>
      </c>
      <c r="I34" s="17">
        <f>17972541.32-204670.24</f>
        <v>17767871.080000002</v>
      </c>
      <c r="J34" s="17">
        <v>543507.36</v>
      </c>
      <c r="K34" s="17">
        <v>1036096.36</v>
      </c>
      <c r="L34" s="17">
        <v>4764618.3600000003</v>
      </c>
      <c r="M34" s="17">
        <v>0</v>
      </c>
      <c r="N34" s="17">
        <v>0</v>
      </c>
      <c r="O34" s="17">
        <v>68530.240000000005</v>
      </c>
      <c r="P34" s="17">
        <v>845009.26</v>
      </c>
      <c r="Q34" s="17">
        <v>0</v>
      </c>
      <c r="R34" s="17">
        <v>0</v>
      </c>
      <c r="S34" s="17">
        <v>7256605.0099999998</v>
      </c>
      <c r="T34" s="17">
        <v>1751016.86</v>
      </c>
      <c r="U34" s="17">
        <v>0</v>
      </c>
      <c r="V34" s="17">
        <v>0</v>
      </c>
      <c r="W34" s="17">
        <v>17504302.109999999</v>
      </c>
      <c r="X34" s="17">
        <v>12478.28</v>
      </c>
      <c r="Y34" s="17">
        <v>17516780.390000001</v>
      </c>
      <c r="Z34" s="19">
        <v>0.11364009999999999</v>
      </c>
      <c r="AA34" s="19">
        <v>7.0800000000000002E-2</v>
      </c>
      <c r="AB34" s="17">
        <v>1238918.6599999999</v>
      </c>
      <c r="AC34" s="17">
        <v>0</v>
      </c>
      <c r="AD34" s="17">
        <v>0</v>
      </c>
      <c r="AE34" s="17">
        <v>0</v>
      </c>
      <c r="AF34" s="17">
        <v>0</v>
      </c>
      <c r="AG34" s="11">
        <f t="shared" si="0"/>
        <v>0</v>
      </c>
      <c r="AH34" s="17">
        <v>507243.74</v>
      </c>
      <c r="AI34" s="17">
        <v>40097.82</v>
      </c>
      <c r="AJ34" s="17">
        <v>161199.82999999999</v>
      </c>
      <c r="AK34" s="17">
        <v>0</v>
      </c>
      <c r="AL34" s="17">
        <v>96702.38</v>
      </c>
      <c r="AM34" s="17">
        <v>2848</v>
      </c>
      <c r="AN34" s="17">
        <v>43425.42</v>
      </c>
      <c r="AO34" s="17">
        <v>8250</v>
      </c>
      <c r="AP34" s="17">
        <v>7314</v>
      </c>
      <c r="AQ34" s="17">
        <v>0</v>
      </c>
      <c r="AR34" s="17">
        <v>44503.55</v>
      </c>
      <c r="AS34" s="17">
        <v>16993.419999999998</v>
      </c>
      <c r="AT34" s="17">
        <v>0</v>
      </c>
      <c r="AU34" s="17">
        <v>14801.41</v>
      </c>
      <c r="AV34" s="17">
        <v>25704.12</v>
      </c>
      <c r="AW34" s="17">
        <v>0</v>
      </c>
      <c r="AX34" s="17">
        <v>1073279.8700000001</v>
      </c>
      <c r="AY34" s="12">
        <f t="shared" si="1"/>
        <v>0</v>
      </c>
      <c r="AZ34" s="17">
        <v>0</v>
      </c>
      <c r="BA34" s="17">
        <v>194510</v>
      </c>
      <c r="BB34" s="17">
        <v>0</v>
      </c>
      <c r="BC34" s="17">
        <v>313986</v>
      </c>
      <c r="BD34" s="17">
        <v>45666.19</v>
      </c>
      <c r="BE34" s="17">
        <v>45666.19</v>
      </c>
      <c r="BF34" s="17">
        <v>0</v>
      </c>
      <c r="BG34" s="37">
        <v>0</v>
      </c>
      <c r="BH34" s="17">
        <v>0</v>
      </c>
      <c r="BI34" s="17">
        <v>2987</v>
      </c>
      <c r="BJ34" s="17">
        <v>797</v>
      </c>
      <c r="BK34" s="17">
        <v>6</v>
      </c>
      <c r="BL34" s="17">
        <v>-1</v>
      </c>
      <c r="BM34" s="17">
        <v>-13</v>
      </c>
      <c r="BN34" s="17">
        <v>-75</v>
      </c>
      <c r="BO34" s="17">
        <v>-96</v>
      </c>
      <c r="BP34" s="17">
        <v>-187</v>
      </c>
      <c r="BQ34" s="17">
        <v>868</v>
      </c>
      <c r="BR34" s="17">
        <v>31</v>
      </c>
      <c r="BS34" s="17">
        <v>-487</v>
      </c>
      <c r="BT34" s="17">
        <v>0</v>
      </c>
      <c r="BU34" s="17">
        <v>3830</v>
      </c>
      <c r="BV34" s="17">
        <v>8</v>
      </c>
      <c r="BW34" s="17">
        <v>107</v>
      </c>
      <c r="BX34" s="17">
        <v>78</v>
      </c>
      <c r="BY34" s="17">
        <v>297</v>
      </c>
      <c r="BZ34" s="17">
        <v>0</v>
      </c>
      <c r="CA34" s="17">
        <v>5</v>
      </c>
    </row>
    <row r="35" spans="1:79" ht="15.6" x14ac:dyDescent="0.3">
      <c r="A35" s="10">
        <v>4</v>
      </c>
      <c r="B35" s="10" t="s">
        <v>53</v>
      </c>
      <c r="C35" s="10" t="s">
        <v>54</v>
      </c>
      <c r="D35" s="10" t="s">
        <v>405</v>
      </c>
      <c r="E35" s="33"/>
      <c r="F35" s="10" t="s">
        <v>403</v>
      </c>
      <c r="G35" s="17">
        <v>18848137.34</v>
      </c>
      <c r="H35" s="17">
        <v>18848137.34</v>
      </c>
      <c r="I35" s="17">
        <v>17841901.18</v>
      </c>
      <c r="J35" s="17">
        <v>0</v>
      </c>
      <c r="K35" s="17">
        <v>4326503.28</v>
      </c>
      <c r="L35" s="17">
        <v>726066.5</v>
      </c>
      <c r="M35" s="17">
        <v>0</v>
      </c>
      <c r="N35" s="17">
        <v>0</v>
      </c>
      <c r="O35" s="17">
        <v>0</v>
      </c>
      <c r="P35" s="17">
        <v>1232040.21</v>
      </c>
      <c r="Q35" s="17">
        <v>0</v>
      </c>
      <c r="R35" s="17">
        <v>0</v>
      </c>
      <c r="S35" s="17">
        <v>7458786.0099999998</v>
      </c>
      <c r="T35" s="17">
        <v>2213713.8199999998</v>
      </c>
      <c r="U35" s="17">
        <v>23416</v>
      </c>
      <c r="V35" s="17">
        <v>0</v>
      </c>
      <c r="W35" s="17">
        <v>17424059.190000001</v>
      </c>
      <c r="X35" s="17">
        <v>84942.85</v>
      </c>
      <c r="Y35" s="17">
        <v>17509002.039999999</v>
      </c>
      <c r="Z35" s="19">
        <v>7.4427400000000005E-2</v>
      </c>
      <c r="AA35" s="19">
        <v>8.4199999999999997E-2</v>
      </c>
      <c r="AB35" s="17">
        <v>1466624.37</v>
      </c>
      <c r="AC35" s="17">
        <v>0</v>
      </c>
      <c r="AD35" s="17">
        <v>0</v>
      </c>
      <c r="AE35" s="17">
        <v>0</v>
      </c>
      <c r="AF35" s="17">
        <v>385.54</v>
      </c>
      <c r="AG35" s="11">
        <f t="shared" si="0"/>
        <v>385.54</v>
      </c>
      <c r="AH35" s="17">
        <v>633857.82999999996</v>
      </c>
      <c r="AI35" s="17">
        <v>61927.13</v>
      </c>
      <c r="AJ35" s="17">
        <v>136897.01</v>
      </c>
      <c r="AK35" s="17">
        <v>0</v>
      </c>
      <c r="AL35" s="17">
        <v>144196.67000000001</v>
      </c>
      <c r="AM35" s="17">
        <v>50989.8</v>
      </c>
      <c r="AN35" s="17">
        <v>91603.26</v>
      </c>
      <c r="AO35" s="17">
        <v>8300</v>
      </c>
      <c r="AP35" s="17">
        <v>4242</v>
      </c>
      <c r="AQ35" s="17">
        <v>0</v>
      </c>
      <c r="AR35" s="17">
        <v>49490.49</v>
      </c>
      <c r="AS35" s="17">
        <v>1964.46</v>
      </c>
      <c r="AT35" s="17">
        <v>0</v>
      </c>
      <c r="AU35" s="17">
        <v>12660.92</v>
      </c>
      <c r="AV35" s="17">
        <v>35622.49</v>
      </c>
      <c r="AW35" s="17">
        <v>0</v>
      </c>
      <c r="AX35" s="17">
        <v>1287843.51</v>
      </c>
      <c r="AY35" s="12">
        <f t="shared" si="1"/>
        <v>0</v>
      </c>
      <c r="AZ35" s="17">
        <v>0</v>
      </c>
      <c r="BA35" s="21">
        <v>194514.25</v>
      </c>
      <c r="BB35" s="17">
        <v>4.25</v>
      </c>
      <c r="BC35" s="17">
        <v>277806.71000000002</v>
      </c>
      <c r="BD35" s="17">
        <v>0</v>
      </c>
      <c r="BE35" s="17">
        <v>0</v>
      </c>
      <c r="BF35" s="17">
        <v>0</v>
      </c>
      <c r="BG35" s="37">
        <f t="shared" si="2"/>
        <v>0</v>
      </c>
      <c r="BH35" s="17">
        <v>0</v>
      </c>
      <c r="BI35" s="17">
        <v>3191</v>
      </c>
      <c r="BJ35" s="17">
        <v>1554</v>
      </c>
      <c r="BK35" s="17">
        <v>0</v>
      </c>
      <c r="BL35" s="17">
        <v>0</v>
      </c>
      <c r="BM35" s="17">
        <v>-197</v>
      </c>
      <c r="BN35" s="17">
        <v>-137</v>
      </c>
      <c r="BO35" s="17">
        <v>-558</v>
      </c>
      <c r="BP35" s="17">
        <v>-247</v>
      </c>
      <c r="BQ35" s="17">
        <v>0</v>
      </c>
      <c r="BR35" s="17">
        <v>0</v>
      </c>
      <c r="BS35" s="17">
        <v>-406</v>
      </c>
      <c r="BT35" s="17">
        <v>-5</v>
      </c>
      <c r="BU35" s="17">
        <v>3195</v>
      </c>
      <c r="BV35" s="17">
        <v>3</v>
      </c>
      <c r="BW35" s="17">
        <v>162</v>
      </c>
      <c r="BX35" s="17">
        <v>67</v>
      </c>
      <c r="BY35" s="17">
        <v>149</v>
      </c>
      <c r="BZ35" s="17">
        <v>2</v>
      </c>
      <c r="CA35" s="17">
        <v>9</v>
      </c>
    </row>
    <row r="36" spans="1:79" s="35" customFormat="1" ht="15.6" x14ac:dyDescent="0.3">
      <c r="A36" s="45">
        <v>4</v>
      </c>
      <c r="B36" s="46" t="s">
        <v>575</v>
      </c>
      <c r="C36" s="45" t="s">
        <v>48</v>
      </c>
      <c r="D36" s="45" t="s">
        <v>406</v>
      </c>
      <c r="E36" s="45" t="s">
        <v>375</v>
      </c>
      <c r="F36" s="45" t="s">
        <v>400</v>
      </c>
      <c r="G36" s="17">
        <v>20019279.309999999</v>
      </c>
      <c r="H36" s="17">
        <v>20019279.309999999</v>
      </c>
      <c r="I36" s="17">
        <v>19611859.59</v>
      </c>
      <c r="J36" s="17">
        <v>0</v>
      </c>
      <c r="K36" s="17">
        <v>2591023.5699999998</v>
      </c>
      <c r="L36" s="17">
        <v>6853239.9500000002</v>
      </c>
      <c r="M36" s="17">
        <v>0</v>
      </c>
      <c r="N36" s="17">
        <v>0</v>
      </c>
      <c r="O36" s="17">
        <v>0</v>
      </c>
      <c r="P36" s="17">
        <v>812572.79</v>
      </c>
      <c r="Q36" s="17">
        <v>0</v>
      </c>
      <c r="R36" s="17">
        <v>0</v>
      </c>
      <c r="S36" s="17">
        <v>5392703.1900000004</v>
      </c>
      <c r="T36" s="17">
        <v>2441480.5499999998</v>
      </c>
      <c r="U36" s="17">
        <v>0</v>
      </c>
      <c r="V36" s="17">
        <v>0</v>
      </c>
      <c r="W36" s="17">
        <v>19437691.039999999</v>
      </c>
      <c r="X36" s="17">
        <v>92263.22</v>
      </c>
      <c r="Y36" s="17">
        <v>19529954.260000002</v>
      </c>
      <c r="Z36" s="19">
        <v>3.21812E-2</v>
      </c>
      <c r="AA36" s="20">
        <v>6.9000000000000006E-2</v>
      </c>
      <c r="AB36" s="17">
        <v>1346670.99</v>
      </c>
      <c r="AC36" s="17">
        <v>0</v>
      </c>
      <c r="AD36" s="17">
        <v>0</v>
      </c>
      <c r="AE36" s="17">
        <v>0</v>
      </c>
      <c r="AF36" s="17">
        <v>393.85</v>
      </c>
      <c r="AG36" s="11">
        <f t="shared" si="0"/>
        <v>393.85</v>
      </c>
      <c r="AH36" s="17">
        <v>525204.6</v>
      </c>
      <c r="AI36" s="17">
        <v>44064.160000000003</v>
      </c>
      <c r="AJ36" s="17">
        <v>150955.13</v>
      </c>
      <c r="AK36" s="17">
        <v>0</v>
      </c>
      <c r="AL36" s="17">
        <v>103912.78</v>
      </c>
      <c r="AM36" s="17">
        <v>5010.5200000000004</v>
      </c>
      <c r="AN36" s="17">
        <v>43988.06</v>
      </c>
      <c r="AO36" s="17">
        <v>8000</v>
      </c>
      <c r="AP36" s="17">
        <v>6418.44</v>
      </c>
      <c r="AQ36" s="17">
        <v>22659.16</v>
      </c>
      <c r="AR36" s="17">
        <v>59791.43</v>
      </c>
      <c r="AS36" s="17">
        <v>17417.02</v>
      </c>
      <c r="AT36" s="17">
        <v>0</v>
      </c>
      <c r="AU36" s="17">
        <v>21770.48</v>
      </c>
      <c r="AV36" s="17">
        <v>43541.96</v>
      </c>
      <c r="AW36" s="17">
        <v>0</v>
      </c>
      <c r="AX36" s="17">
        <v>1136664.75</v>
      </c>
      <c r="AY36" s="12">
        <f t="shared" si="1"/>
        <v>0</v>
      </c>
      <c r="AZ36" s="17">
        <v>625</v>
      </c>
      <c r="BA36" s="21">
        <v>194510</v>
      </c>
      <c r="BB36" s="21">
        <v>0</v>
      </c>
      <c r="BC36" s="21">
        <v>243244</v>
      </c>
      <c r="BD36" s="21">
        <v>0</v>
      </c>
      <c r="BE36" s="21">
        <v>0</v>
      </c>
      <c r="BF36" s="21">
        <v>0</v>
      </c>
      <c r="BG36" s="37">
        <f t="shared" si="2"/>
        <v>0</v>
      </c>
      <c r="BH36" s="17">
        <v>0</v>
      </c>
      <c r="BI36" s="17">
        <v>2835</v>
      </c>
      <c r="BJ36" s="17">
        <v>1341</v>
      </c>
      <c r="BK36" s="17">
        <v>184</v>
      </c>
      <c r="BL36" s="17">
        <v>-184</v>
      </c>
      <c r="BM36" s="17">
        <v>-43</v>
      </c>
      <c r="BN36" s="17">
        <v>-140</v>
      </c>
      <c r="BO36" s="17">
        <v>-231</v>
      </c>
      <c r="BP36" s="17">
        <v>-350</v>
      </c>
      <c r="BQ36" s="17">
        <v>2</v>
      </c>
      <c r="BR36" s="17">
        <v>6</v>
      </c>
      <c r="BS36" s="17">
        <v>-266</v>
      </c>
      <c r="BT36" s="17">
        <v>-4</v>
      </c>
      <c r="BU36" s="17">
        <v>3150</v>
      </c>
      <c r="BV36" s="17">
        <v>0</v>
      </c>
      <c r="BW36" s="17">
        <v>88</v>
      </c>
      <c r="BX36" s="17">
        <v>37</v>
      </c>
      <c r="BY36" s="17">
        <v>150</v>
      </c>
      <c r="BZ36" s="17">
        <v>0</v>
      </c>
      <c r="CA36" s="17">
        <v>1</v>
      </c>
    </row>
    <row r="37" spans="1:79" ht="15.6" x14ac:dyDescent="0.3">
      <c r="A37" s="10">
        <v>4</v>
      </c>
      <c r="B37" s="10" t="s">
        <v>98</v>
      </c>
      <c r="C37" s="10" t="s">
        <v>99</v>
      </c>
      <c r="D37" s="10" t="s">
        <v>407</v>
      </c>
      <c r="E37" s="33"/>
      <c r="F37" s="10" t="s">
        <v>408</v>
      </c>
      <c r="G37" s="17">
        <v>24130784.140000001</v>
      </c>
      <c r="H37" s="17">
        <v>24130784.140000001</v>
      </c>
      <c r="I37" s="17">
        <v>23663387.149999999</v>
      </c>
      <c r="J37" s="17">
        <v>0</v>
      </c>
      <c r="K37" s="17">
        <v>2303677.7000000002</v>
      </c>
      <c r="L37" s="17">
        <v>11015697.01</v>
      </c>
      <c r="M37" s="17">
        <v>0</v>
      </c>
      <c r="N37" s="17">
        <v>0</v>
      </c>
      <c r="O37" s="17">
        <v>0</v>
      </c>
      <c r="P37" s="17">
        <v>1004904.9</v>
      </c>
      <c r="Q37" s="17">
        <v>0</v>
      </c>
      <c r="R37" s="17">
        <v>0</v>
      </c>
      <c r="S37" s="17">
        <v>5100551.6500000004</v>
      </c>
      <c r="T37" s="17">
        <v>2373310.4700000002</v>
      </c>
      <c r="U37" s="17">
        <v>0</v>
      </c>
      <c r="V37" s="17">
        <v>0</v>
      </c>
      <c r="W37" s="17">
        <v>23310939.98</v>
      </c>
      <c r="X37" s="17">
        <v>11591</v>
      </c>
      <c r="Y37" s="17">
        <v>23322530.98</v>
      </c>
      <c r="Z37" s="19">
        <v>0.1506306</v>
      </c>
      <c r="AA37" s="20">
        <v>6.5000000000000002E-2</v>
      </c>
      <c r="AB37" s="17">
        <v>1512798.25</v>
      </c>
      <c r="AC37" s="17">
        <v>0</v>
      </c>
      <c r="AD37" s="17">
        <v>0</v>
      </c>
      <c r="AE37" s="17">
        <v>0</v>
      </c>
      <c r="AF37" s="17">
        <v>0</v>
      </c>
      <c r="AG37" s="11">
        <f t="shared" si="0"/>
        <v>0</v>
      </c>
      <c r="AH37" s="17">
        <v>680503.45</v>
      </c>
      <c r="AI37" s="17">
        <v>54410.06</v>
      </c>
      <c r="AJ37" s="17">
        <v>186356.61</v>
      </c>
      <c r="AK37" s="17">
        <v>0</v>
      </c>
      <c r="AL37" s="17">
        <v>151320</v>
      </c>
      <c r="AM37" s="17">
        <v>7392.3</v>
      </c>
      <c r="AN37" s="17">
        <v>45980</v>
      </c>
      <c r="AO37" s="17">
        <v>9150</v>
      </c>
      <c r="AP37" s="17">
        <v>6981.38</v>
      </c>
      <c r="AQ37" s="17">
        <v>0</v>
      </c>
      <c r="AR37" s="17">
        <v>64977.77</v>
      </c>
      <c r="AS37" s="17">
        <v>4530.84</v>
      </c>
      <c r="AT37" s="17">
        <v>0</v>
      </c>
      <c r="AU37" s="17">
        <v>8296.58</v>
      </c>
      <c r="AV37" s="17">
        <v>21349.08</v>
      </c>
      <c r="AW37" s="17">
        <v>0</v>
      </c>
      <c r="AX37" s="17">
        <v>1297033.9099999999</v>
      </c>
      <c r="AY37" s="12">
        <f t="shared" si="1"/>
        <v>0</v>
      </c>
      <c r="AZ37" s="17">
        <v>1010.07</v>
      </c>
      <c r="BA37" s="21">
        <v>194514</v>
      </c>
      <c r="BB37" s="21">
        <v>4</v>
      </c>
      <c r="BC37" s="21">
        <v>228697</v>
      </c>
      <c r="BD37" s="21">
        <v>0</v>
      </c>
      <c r="BE37" s="21">
        <v>0</v>
      </c>
      <c r="BF37" s="21">
        <v>4</v>
      </c>
      <c r="BG37" s="37">
        <f t="shared" si="2"/>
        <v>4</v>
      </c>
      <c r="BH37" s="17">
        <v>0</v>
      </c>
      <c r="BI37" s="17">
        <v>4162</v>
      </c>
      <c r="BJ37" s="17">
        <v>1233</v>
      </c>
      <c r="BK37" s="17">
        <v>1</v>
      </c>
      <c r="BL37" s="17">
        <v>0</v>
      </c>
      <c r="BM37" s="17">
        <v>-19</v>
      </c>
      <c r="BN37" s="17">
        <v>-80</v>
      </c>
      <c r="BO37" s="17">
        <v>-149</v>
      </c>
      <c r="BP37" s="17">
        <v>-535</v>
      </c>
      <c r="BQ37" s="17">
        <v>11</v>
      </c>
      <c r="BR37" s="17">
        <v>175</v>
      </c>
      <c r="BS37" s="17">
        <v>-580</v>
      </c>
      <c r="BT37" s="17">
        <v>-6</v>
      </c>
      <c r="BU37" s="17">
        <v>4213</v>
      </c>
      <c r="BV37" s="17">
        <v>7</v>
      </c>
      <c r="BW37" s="17">
        <v>110</v>
      </c>
      <c r="BX37" s="17">
        <v>57</v>
      </c>
      <c r="BY37" s="17">
        <v>404</v>
      </c>
      <c r="BZ37" s="17">
        <v>2</v>
      </c>
      <c r="CA37" s="17">
        <v>7</v>
      </c>
    </row>
    <row r="38" spans="1:79" ht="15.6" x14ac:dyDescent="0.3">
      <c r="A38" s="10">
        <v>4</v>
      </c>
      <c r="B38" s="10" t="s">
        <v>328</v>
      </c>
      <c r="C38" s="10" t="s">
        <v>15</v>
      </c>
      <c r="D38" s="10" t="s">
        <v>409</v>
      </c>
      <c r="E38" s="10" t="s">
        <v>375</v>
      </c>
      <c r="F38" s="10" t="s">
        <v>400</v>
      </c>
      <c r="G38" s="17">
        <v>20851738.120000001</v>
      </c>
      <c r="H38" s="17">
        <v>20851738.120000001</v>
      </c>
      <c r="I38" s="17">
        <v>19692814.329999998</v>
      </c>
      <c r="J38" s="17">
        <v>150431.79</v>
      </c>
      <c r="K38" s="17">
        <v>3871983.32</v>
      </c>
      <c r="L38" s="17">
        <v>2838978.81</v>
      </c>
      <c r="M38" s="17">
        <v>0</v>
      </c>
      <c r="N38" s="17">
        <v>0</v>
      </c>
      <c r="O38" s="17">
        <v>2872.77</v>
      </c>
      <c r="P38" s="17">
        <v>2029945.29</v>
      </c>
      <c r="Q38" s="17">
        <v>0</v>
      </c>
      <c r="R38" s="17">
        <v>8717</v>
      </c>
      <c r="S38" s="17">
        <v>8230030.29</v>
      </c>
      <c r="T38" s="17">
        <v>999713.39</v>
      </c>
      <c r="U38" s="17">
        <v>0</v>
      </c>
      <c r="V38" s="17">
        <v>0</v>
      </c>
      <c r="W38" s="17">
        <v>19065941.43</v>
      </c>
      <c r="X38" s="17">
        <v>36489.1</v>
      </c>
      <c r="Y38" s="17">
        <v>19102430.530000001</v>
      </c>
      <c r="Z38" s="19">
        <v>0.1119854</v>
      </c>
      <c r="AA38" s="20">
        <v>4.8000000000000001E-2</v>
      </c>
      <c r="AB38" s="17">
        <v>916370.9</v>
      </c>
      <c r="AC38" s="17">
        <v>0</v>
      </c>
      <c r="AD38" s="17">
        <v>0</v>
      </c>
      <c r="AE38" s="17">
        <v>0</v>
      </c>
      <c r="AF38" s="17">
        <v>0</v>
      </c>
      <c r="AG38" s="11">
        <f t="shared" si="0"/>
        <v>0</v>
      </c>
      <c r="AH38" s="17">
        <v>304972.28000000003</v>
      </c>
      <c r="AI38" s="17">
        <v>24430.27</v>
      </c>
      <c r="AJ38" s="17">
        <v>55563.8</v>
      </c>
      <c r="AK38" s="17">
        <v>0</v>
      </c>
      <c r="AL38" s="17">
        <v>87310.91</v>
      </c>
      <c r="AM38" s="17">
        <v>37235.18</v>
      </c>
      <c r="AN38" s="17">
        <v>68200.41</v>
      </c>
      <c r="AO38" s="17">
        <v>6900</v>
      </c>
      <c r="AP38" s="17">
        <v>11329.84</v>
      </c>
      <c r="AQ38" s="17">
        <v>0</v>
      </c>
      <c r="AR38" s="17">
        <v>52571.01</v>
      </c>
      <c r="AS38" s="17">
        <v>6320.57</v>
      </c>
      <c r="AT38" s="17">
        <v>21925</v>
      </c>
      <c r="AU38" s="17">
        <v>8760.0300000000007</v>
      </c>
      <c r="AV38" s="17">
        <v>32601.26</v>
      </c>
      <c r="AW38" s="17">
        <v>0</v>
      </c>
      <c r="AX38" s="17">
        <v>756548.33</v>
      </c>
      <c r="AY38" s="12">
        <f t="shared" si="1"/>
        <v>0</v>
      </c>
      <c r="AZ38" s="17">
        <v>0</v>
      </c>
      <c r="BA38" s="21">
        <v>194510</v>
      </c>
      <c r="BB38" s="21">
        <v>0</v>
      </c>
      <c r="BC38" s="21">
        <v>129994</v>
      </c>
      <c r="BD38" s="21">
        <v>0</v>
      </c>
      <c r="BE38" s="21">
        <v>0</v>
      </c>
      <c r="BF38" s="21">
        <v>0</v>
      </c>
      <c r="BG38" s="37">
        <f t="shared" si="2"/>
        <v>0</v>
      </c>
      <c r="BH38" s="17">
        <v>0</v>
      </c>
      <c r="BI38" s="17">
        <v>2009</v>
      </c>
      <c r="BJ38" s="17">
        <v>1893</v>
      </c>
      <c r="BK38" s="17">
        <v>28</v>
      </c>
      <c r="BL38" s="17">
        <v>-151</v>
      </c>
      <c r="BM38" s="17">
        <v>-115</v>
      </c>
      <c r="BN38" s="17">
        <v>-107</v>
      </c>
      <c r="BO38" s="17">
        <v>-446</v>
      </c>
      <c r="BP38" s="17">
        <v>-214</v>
      </c>
      <c r="BQ38" s="17">
        <v>0</v>
      </c>
      <c r="BR38" s="17">
        <v>-2</v>
      </c>
      <c r="BS38" s="17">
        <v>-159</v>
      </c>
      <c r="BT38" s="17">
        <v>0</v>
      </c>
      <c r="BU38" s="17">
        <v>2736</v>
      </c>
      <c r="BV38" s="17">
        <v>7</v>
      </c>
      <c r="BW38" s="17">
        <v>96</v>
      </c>
      <c r="BX38" s="17">
        <v>15</v>
      </c>
      <c r="BY38" s="17">
        <v>44</v>
      </c>
      <c r="BZ38" s="17">
        <v>1</v>
      </c>
      <c r="CA38" s="17">
        <v>4</v>
      </c>
    </row>
    <row r="39" spans="1:79" ht="15.6" x14ac:dyDescent="0.3">
      <c r="A39" s="10">
        <v>4</v>
      </c>
      <c r="B39" s="10" t="s">
        <v>103</v>
      </c>
      <c r="C39" s="10" t="s">
        <v>70</v>
      </c>
      <c r="D39" s="10" t="s">
        <v>410</v>
      </c>
      <c r="E39" s="33"/>
      <c r="F39" s="10" t="s">
        <v>403</v>
      </c>
      <c r="G39" s="17">
        <v>37402553.219999999</v>
      </c>
      <c r="H39" s="17">
        <v>37403803.219999999</v>
      </c>
      <c r="I39" s="17">
        <v>35157552.850000001</v>
      </c>
      <c r="J39" s="17">
        <v>0</v>
      </c>
      <c r="K39" s="17">
        <v>8428867</v>
      </c>
      <c r="L39" s="17">
        <v>2952209.87</v>
      </c>
      <c r="M39" s="17">
        <v>0</v>
      </c>
      <c r="N39" s="17">
        <v>0</v>
      </c>
      <c r="O39" s="17">
        <v>0</v>
      </c>
      <c r="P39" s="17">
        <v>2801384.89</v>
      </c>
      <c r="Q39" s="17">
        <v>0</v>
      </c>
      <c r="R39" s="17">
        <v>0</v>
      </c>
      <c r="S39" s="17">
        <v>13862048.34</v>
      </c>
      <c r="T39" s="17">
        <v>4136638.46</v>
      </c>
      <c r="U39" s="17">
        <v>53352.2</v>
      </c>
      <c r="V39" s="17">
        <v>0</v>
      </c>
      <c r="W39" s="17">
        <v>34642439</v>
      </c>
      <c r="X39" s="17">
        <v>165695.57999999999</v>
      </c>
      <c r="Y39" s="17">
        <v>34808134.579999998</v>
      </c>
      <c r="Z39" s="19">
        <v>0.1170505</v>
      </c>
      <c r="AA39" s="19">
        <v>7.0999999999999994E-2</v>
      </c>
      <c r="AB39" s="17">
        <v>2461290.44</v>
      </c>
      <c r="AC39" s="17">
        <v>0</v>
      </c>
      <c r="AD39" s="17">
        <v>0</v>
      </c>
      <c r="AE39" s="17">
        <v>0</v>
      </c>
      <c r="AF39" s="17">
        <v>0</v>
      </c>
      <c r="AG39" s="11">
        <f t="shared" si="0"/>
        <v>0</v>
      </c>
      <c r="AH39" s="17">
        <v>1026668.28</v>
      </c>
      <c r="AI39" s="17">
        <v>92291.02</v>
      </c>
      <c r="AJ39" s="17">
        <v>212415.78</v>
      </c>
      <c r="AK39" s="17">
        <v>0</v>
      </c>
      <c r="AL39" s="17">
        <v>295539</v>
      </c>
      <c r="AM39" s="17">
        <v>76641.17</v>
      </c>
      <c r="AN39" s="17">
        <v>191829.49</v>
      </c>
      <c r="AO39" s="17">
        <v>16800</v>
      </c>
      <c r="AP39" s="17">
        <v>8616.7900000000009</v>
      </c>
      <c r="AQ39" s="17">
        <v>3204.91</v>
      </c>
      <c r="AR39" s="17">
        <v>95961.61</v>
      </c>
      <c r="AS39" s="17">
        <v>28208.52</v>
      </c>
      <c r="AT39" s="17">
        <v>0</v>
      </c>
      <c r="AU39" s="17">
        <v>19327.8</v>
      </c>
      <c r="AV39" s="17">
        <v>72345.31</v>
      </c>
      <c r="AW39" s="17">
        <v>0</v>
      </c>
      <c r="AX39" s="17">
        <v>2434106.04</v>
      </c>
      <c r="AY39" s="12">
        <f t="shared" si="1"/>
        <v>0</v>
      </c>
      <c r="AZ39" s="17">
        <v>1250</v>
      </c>
      <c r="BA39" s="17">
        <v>194510</v>
      </c>
      <c r="BB39" s="17">
        <v>0</v>
      </c>
      <c r="BC39" s="17">
        <v>479141.61</v>
      </c>
      <c r="BD39" s="17">
        <v>0</v>
      </c>
      <c r="BE39" s="17">
        <v>0</v>
      </c>
      <c r="BF39" s="17">
        <v>0</v>
      </c>
      <c r="BG39" s="37">
        <f t="shared" si="2"/>
        <v>0</v>
      </c>
      <c r="BH39" s="17">
        <v>0</v>
      </c>
      <c r="BI39" s="17">
        <v>5591</v>
      </c>
      <c r="BJ39" s="17">
        <v>2448</v>
      </c>
      <c r="BK39" s="17">
        <v>20</v>
      </c>
      <c r="BL39" s="17">
        <v>0</v>
      </c>
      <c r="BM39" s="17">
        <v>-333</v>
      </c>
      <c r="BN39" s="17">
        <v>-308</v>
      </c>
      <c r="BO39" s="17">
        <v>-928</v>
      </c>
      <c r="BP39" s="17">
        <v>-376</v>
      </c>
      <c r="BQ39" s="17">
        <v>0</v>
      </c>
      <c r="BR39" s="17">
        <v>204</v>
      </c>
      <c r="BS39" s="17">
        <v>-553</v>
      </c>
      <c r="BT39" s="17">
        <v>0</v>
      </c>
      <c r="BU39" s="17">
        <v>5765</v>
      </c>
      <c r="BV39" s="17">
        <v>9</v>
      </c>
      <c r="BW39" s="17">
        <v>206</v>
      </c>
      <c r="BX39" s="17">
        <v>93</v>
      </c>
      <c r="BY39" s="17">
        <v>240</v>
      </c>
      <c r="BZ39" s="17">
        <v>4</v>
      </c>
      <c r="CA39" s="17">
        <v>21</v>
      </c>
    </row>
    <row r="40" spans="1:79" ht="15.6" x14ac:dyDescent="0.3">
      <c r="A40" s="10">
        <v>4</v>
      </c>
      <c r="B40" s="10" t="s">
        <v>120</v>
      </c>
      <c r="C40" s="10" t="s">
        <v>121</v>
      </c>
      <c r="D40" s="10" t="s">
        <v>411</v>
      </c>
      <c r="E40" s="33"/>
      <c r="F40" s="10" t="s">
        <v>408</v>
      </c>
      <c r="G40" s="17">
        <v>14343677.369999999</v>
      </c>
      <c r="H40" s="17">
        <v>14343677.369999999</v>
      </c>
      <c r="I40" s="17">
        <v>14069014.66</v>
      </c>
      <c r="J40" s="17">
        <v>0</v>
      </c>
      <c r="K40" s="17">
        <v>1343918.55</v>
      </c>
      <c r="L40" s="17">
        <v>5841601.0999999996</v>
      </c>
      <c r="M40" s="17">
        <v>0</v>
      </c>
      <c r="N40" s="17">
        <v>0</v>
      </c>
      <c r="O40" s="17">
        <v>0</v>
      </c>
      <c r="P40" s="17">
        <v>663467.14</v>
      </c>
      <c r="Q40" s="17">
        <v>0</v>
      </c>
      <c r="R40" s="17">
        <v>0</v>
      </c>
      <c r="S40" s="17">
        <v>3704965.11</v>
      </c>
      <c r="T40" s="17">
        <v>1113851.1399999999</v>
      </c>
      <c r="U40" s="17">
        <v>0</v>
      </c>
      <c r="V40" s="17">
        <v>0</v>
      </c>
      <c r="W40" s="17">
        <v>13920103.550000001</v>
      </c>
      <c r="X40" s="17">
        <v>13960.08</v>
      </c>
      <c r="Y40" s="17">
        <v>13934063.630000001</v>
      </c>
      <c r="Z40" s="19">
        <v>0.1705363</v>
      </c>
      <c r="AA40" s="19">
        <v>0.09</v>
      </c>
      <c r="AB40" s="17">
        <v>1252300.51</v>
      </c>
      <c r="AC40" s="17">
        <v>0</v>
      </c>
      <c r="AD40" s="17">
        <v>0</v>
      </c>
      <c r="AE40" s="17">
        <v>0</v>
      </c>
      <c r="AF40" s="17">
        <v>299.48</v>
      </c>
      <c r="AG40" s="11">
        <f t="shared" si="0"/>
        <v>299.48</v>
      </c>
      <c r="AH40" s="17">
        <v>523273.73</v>
      </c>
      <c r="AI40" s="17">
        <v>45963.53</v>
      </c>
      <c r="AJ40" s="17">
        <v>126912.44</v>
      </c>
      <c r="AK40" s="17">
        <v>20006</v>
      </c>
      <c r="AL40" s="17">
        <v>83361.87</v>
      </c>
      <c r="AM40" s="17">
        <v>1261.3499999999999</v>
      </c>
      <c r="AN40" s="17">
        <v>49566.47</v>
      </c>
      <c r="AO40" s="17">
        <v>8450</v>
      </c>
      <c r="AP40" s="17">
        <v>5719.64</v>
      </c>
      <c r="AQ40" s="17">
        <v>0</v>
      </c>
      <c r="AR40" s="17">
        <v>37746.720000000001</v>
      </c>
      <c r="AS40" s="17">
        <v>9879.75</v>
      </c>
      <c r="AT40" s="17">
        <v>0</v>
      </c>
      <c r="AU40" s="17">
        <v>2626.42</v>
      </c>
      <c r="AV40" s="17">
        <v>22773.46</v>
      </c>
      <c r="AW40" s="17">
        <v>0</v>
      </c>
      <c r="AX40" s="17">
        <v>1014061.03</v>
      </c>
      <c r="AY40" s="12">
        <f t="shared" si="1"/>
        <v>0</v>
      </c>
      <c r="AZ40" s="17">
        <v>0</v>
      </c>
      <c r="BA40" s="17">
        <v>194509.92</v>
      </c>
      <c r="BB40" s="17">
        <v>0</v>
      </c>
      <c r="BC40" s="17">
        <v>201514.8</v>
      </c>
      <c r="BD40" s="17">
        <v>0</v>
      </c>
      <c r="BE40" s="17">
        <v>0</v>
      </c>
      <c r="BF40" s="17">
        <v>0</v>
      </c>
      <c r="BG40" s="37">
        <f t="shared" si="2"/>
        <v>0</v>
      </c>
      <c r="BH40" s="17">
        <v>0</v>
      </c>
      <c r="BI40" s="21">
        <v>2382</v>
      </c>
      <c r="BJ40" s="21">
        <v>646</v>
      </c>
      <c r="BK40" s="21">
        <v>0</v>
      </c>
      <c r="BL40" s="21">
        <v>0</v>
      </c>
      <c r="BM40" s="21">
        <v>-26</v>
      </c>
      <c r="BN40" s="21">
        <v>-38</v>
      </c>
      <c r="BO40" s="21">
        <v>-134</v>
      </c>
      <c r="BP40" s="21">
        <v>-241</v>
      </c>
      <c r="BQ40" s="21">
        <v>0</v>
      </c>
      <c r="BR40" s="21">
        <v>0</v>
      </c>
      <c r="BS40" s="21">
        <v>-340</v>
      </c>
      <c r="BT40" s="21">
        <v>-3</v>
      </c>
      <c r="BU40" s="21">
        <v>2246</v>
      </c>
      <c r="BV40" s="21">
        <v>0</v>
      </c>
      <c r="BW40" s="21">
        <v>66</v>
      </c>
      <c r="BX40" s="21">
        <v>60</v>
      </c>
      <c r="BY40" s="21">
        <v>213</v>
      </c>
      <c r="BZ40" s="21">
        <v>0</v>
      </c>
      <c r="CA40" s="21">
        <v>1</v>
      </c>
    </row>
    <row r="41" spans="1:79" ht="15.6" x14ac:dyDescent="0.3">
      <c r="A41" s="10">
        <v>4</v>
      </c>
      <c r="B41" s="10" t="s">
        <v>329</v>
      </c>
      <c r="C41" s="10" t="s">
        <v>25</v>
      </c>
      <c r="D41" s="10" t="s">
        <v>399</v>
      </c>
      <c r="E41" s="10" t="s">
        <v>375</v>
      </c>
      <c r="F41" s="10" t="s">
        <v>400</v>
      </c>
      <c r="G41" s="17">
        <v>35661608.840000004</v>
      </c>
      <c r="H41" s="17">
        <v>35661608.840000004</v>
      </c>
      <c r="I41" s="17">
        <v>35362411.229999997</v>
      </c>
      <c r="J41" s="17">
        <v>182564.84</v>
      </c>
      <c r="K41" s="17">
        <v>3136062.87</v>
      </c>
      <c r="L41" s="17">
        <v>11405488.83</v>
      </c>
      <c r="M41" s="17">
        <v>0</v>
      </c>
      <c r="N41" s="17">
        <v>0</v>
      </c>
      <c r="O41" s="17">
        <v>160363.57</v>
      </c>
      <c r="P41" s="17">
        <v>2353248.2599999998</v>
      </c>
      <c r="Q41" s="17">
        <v>0</v>
      </c>
      <c r="R41" s="17">
        <v>0</v>
      </c>
      <c r="S41" s="17">
        <v>10357777.369999999</v>
      </c>
      <c r="T41" s="17">
        <v>5574087.9199999999</v>
      </c>
      <c r="U41" s="17">
        <v>0</v>
      </c>
      <c r="V41" s="17">
        <v>0</v>
      </c>
      <c r="W41" s="17">
        <v>35066068.75</v>
      </c>
      <c r="X41" s="17">
        <v>39323.519999999997</v>
      </c>
      <c r="Y41" s="17">
        <v>35105392.270000003</v>
      </c>
      <c r="Z41" s="19">
        <v>4.667338E-2</v>
      </c>
      <c r="AA41" s="19">
        <v>4.8300000000000003E-2</v>
      </c>
      <c r="AB41" s="17">
        <v>1695432.84</v>
      </c>
      <c r="AC41" s="17">
        <v>0</v>
      </c>
      <c r="AD41" s="17">
        <v>0</v>
      </c>
      <c r="AE41" s="17">
        <v>0</v>
      </c>
      <c r="AF41" s="17">
        <v>498.15</v>
      </c>
      <c r="AG41" s="11">
        <f t="shared" si="0"/>
        <v>498.15</v>
      </c>
      <c r="AH41" s="17">
        <v>650231.03</v>
      </c>
      <c r="AI41" s="17">
        <v>51506.63</v>
      </c>
      <c r="AJ41" s="17">
        <v>204803.86</v>
      </c>
      <c r="AK41" s="17">
        <v>0</v>
      </c>
      <c r="AL41" s="17">
        <v>112057</v>
      </c>
      <c r="AM41" s="17">
        <v>19350</v>
      </c>
      <c r="AN41" s="17">
        <v>144314.12</v>
      </c>
      <c r="AO41" s="17">
        <v>9900</v>
      </c>
      <c r="AP41" s="17">
        <v>7499</v>
      </c>
      <c r="AQ41" s="17">
        <v>0</v>
      </c>
      <c r="AR41" s="17">
        <v>81792.86</v>
      </c>
      <c r="AS41" s="17">
        <v>723.53</v>
      </c>
      <c r="AT41" s="17">
        <v>0</v>
      </c>
      <c r="AU41" s="17">
        <v>16018.61</v>
      </c>
      <c r="AV41" s="17">
        <v>12977.4</v>
      </c>
      <c r="AW41" s="17">
        <v>64692.59</v>
      </c>
      <c r="AX41" s="17">
        <v>1494241.41</v>
      </c>
      <c r="AY41" s="12">
        <f t="shared" si="1"/>
        <v>4.3294603915440946E-2</v>
      </c>
      <c r="AZ41" s="17">
        <v>0</v>
      </c>
      <c r="BA41" s="17">
        <v>194509.92</v>
      </c>
      <c r="BB41" s="17">
        <v>0</v>
      </c>
      <c r="BC41" s="17">
        <v>294278.36</v>
      </c>
      <c r="BD41" s="17">
        <v>0</v>
      </c>
      <c r="BE41" s="17">
        <v>0</v>
      </c>
      <c r="BF41" s="17">
        <v>0</v>
      </c>
      <c r="BG41" s="37">
        <f t="shared" si="2"/>
        <v>0</v>
      </c>
      <c r="BH41" s="17">
        <v>0</v>
      </c>
      <c r="BI41" s="17">
        <v>6622</v>
      </c>
      <c r="BJ41" s="17">
        <v>2089</v>
      </c>
      <c r="BK41" s="17">
        <v>1</v>
      </c>
      <c r="BL41" s="17">
        <v>0</v>
      </c>
      <c r="BM41" s="17">
        <v>-12</v>
      </c>
      <c r="BN41" s="17">
        <v>-163</v>
      </c>
      <c r="BO41" s="17">
        <v>-113</v>
      </c>
      <c r="BP41" s="17">
        <v>-633</v>
      </c>
      <c r="BQ41" s="17">
        <v>1</v>
      </c>
      <c r="BR41" s="17">
        <v>234</v>
      </c>
      <c r="BS41" s="17">
        <v>-937</v>
      </c>
      <c r="BT41" s="17">
        <v>0</v>
      </c>
      <c r="BU41" s="17">
        <v>7089</v>
      </c>
      <c r="BV41" s="17">
        <v>14</v>
      </c>
      <c r="BW41" s="17">
        <v>183</v>
      </c>
      <c r="BX41" s="17">
        <v>104</v>
      </c>
      <c r="BY41" s="17">
        <v>608</v>
      </c>
      <c r="BZ41" s="17">
        <v>1</v>
      </c>
      <c r="CA41" s="17">
        <v>4</v>
      </c>
    </row>
    <row r="42" spans="1:79" ht="15.6" x14ac:dyDescent="0.3">
      <c r="A42" s="10">
        <v>4</v>
      </c>
      <c r="B42" s="10" t="s">
        <v>167</v>
      </c>
      <c r="C42" s="10" t="s">
        <v>168</v>
      </c>
      <c r="D42" s="10" t="s">
        <v>412</v>
      </c>
      <c r="E42" s="10" t="s">
        <v>413</v>
      </c>
      <c r="F42" s="10" t="s">
        <v>414</v>
      </c>
      <c r="G42" s="17">
        <v>17095472.620000001</v>
      </c>
      <c r="H42" s="17">
        <v>17095472.620000001</v>
      </c>
      <c r="I42" s="17">
        <v>16495088.76</v>
      </c>
      <c r="J42" s="17">
        <v>4159746.31</v>
      </c>
      <c r="K42" s="17">
        <v>541759.88</v>
      </c>
      <c r="L42" s="17">
        <v>3586798.23</v>
      </c>
      <c r="M42" s="17">
        <v>0</v>
      </c>
      <c r="N42" s="17">
        <v>0</v>
      </c>
      <c r="O42" s="17">
        <v>9927.2999999999993</v>
      </c>
      <c r="P42" s="17">
        <v>1045336.51</v>
      </c>
      <c r="Q42" s="17">
        <v>0</v>
      </c>
      <c r="R42" s="17">
        <v>0</v>
      </c>
      <c r="S42" s="17">
        <v>5060664.3</v>
      </c>
      <c r="T42" s="17">
        <v>1032984.52</v>
      </c>
      <c r="U42" s="17">
        <v>0</v>
      </c>
      <c r="V42" s="17">
        <v>0</v>
      </c>
      <c r="W42" s="17">
        <v>16433246.630000001</v>
      </c>
      <c r="X42" s="17">
        <v>38662</v>
      </c>
      <c r="Y42" s="17">
        <v>16471908.630000001</v>
      </c>
      <c r="Z42" s="19">
        <v>0.1616109</v>
      </c>
      <c r="AA42" s="20">
        <v>6.0999999999999999E-2</v>
      </c>
      <c r="AB42" s="17">
        <v>996029.58</v>
      </c>
      <c r="AC42" s="17">
        <v>0</v>
      </c>
      <c r="AD42" s="17">
        <v>0</v>
      </c>
      <c r="AE42" s="17">
        <v>0</v>
      </c>
      <c r="AF42" s="17">
        <v>0</v>
      </c>
      <c r="AG42" s="11">
        <f t="shared" si="0"/>
        <v>0</v>
      </c>
      <c r="AH42" s="17">
        <v>368565</v>
      </c>
      <c r="AI42" s="17">
        <v>35250.46</v>
      </c>
      <c r="AJ42" s="17">
        <v>100232.95</v>
      </c>
      <c r="AK42" s="17">
        <v>0</v>
      </c>
      <c r="AL42" s="17">
        <v>47850</v>
      </c>
      <c r="AM42" s="17">
        <v>14440.34</v>
      </c>
      <c r="AN42" s="17">
        <v>56659.64</v>
      </c>
      <c r="AO42" s="17">
        <v>7700</v>
      </c>
      <c r="AP42" s="17">
        <v>0</v>
      </c>
      <c r="AQ42" s="17">
        <v>0</v>
      </c>
      <c r="AR42" s="17">
        <v>55871.98</v>
      </c>
      <c r="AS42" s="17">
        <v>3975</v>
      </c>
      <c r="AT42" s="17">
        <v>0</v>
      </c>
      <c r="AU42" s="17">
        <v>15732.46</v>
      </c>
      <c r="AV42" s="17">
        <v>35925.019999999997</v>
      </c>
      <c r="AW42" s="17">
        <v>0</v>
      </c>
      <c r="AX42" s="17">
        <v>846699.58</v>
      </c>
      <c r="AY42" s="12">
        <f t="shared" si="1"/>
        <v>0</v>
      </c>
      <c r="AZ42" s="17">
        <v>0</v>
      </c>
      <c r="BA42" s="17">
        <v>194509.92</v>
      </c>
      <c r="BB42" s="17">
        <v>0</v>
      </c>
      <c r="BC42" s="65">
        <v>132564</v>
      </c>
      <c r="BD42" s="21">
        <v>0</v>
      </c>
      <c r="BE42" s="21">
        <v>0</v>
      </c>
      <c r="BF42" s="21">
        <v>0</v>
      </c>
      <c r="BG42" s="37">
        <f t="shared" si="2"/>
        <v>0</v>
      </c>
      <c r="BH42" s="17">
        <v>0</v>
      </c>
      <c r="BI42" s="17">
        <v>2135</v>
      </c>
      <c r="BJ42" s="17">
        <v>686</v>
      </c>
      <c r="BK42" s="17">
        <v>8</v>
      </c>
      <c r="BL42" s="17">
        <v>0</v>
      </c>
      <c r="BM42" s="17">
        <v>-66</v>
      </c>
      <c r="BN42" s="17">
        <v>-55</v>
      </c>
      <c r="BO42" s="17">
        <v>-109</v>
      </c>
      <c r="BP42" s="17">
        <v>-48</v>
      </c>
      <c r="BQ42" s="17">
        <v>0</v>
      </c>
      <c r="BR42" s="17">
        <v>-6</v>
      </c>
      <c r="BS42" s="17">
        <v>-257</v>
      </c>
      <c r="BT42" s="17">
        <v>-15</v>
      </c>
      <c r="BU42" s="17">
        <v>2273</v>
      </c>
      <c r="BV42" s="17">
        <v>78</v>
      </c>
      <c r="BW42" s="17">
        <v>72</v>
      </c>
      <c r="BX42" s="17">
        <v>30</v>
      </c>
      <c r="BY42" s="17">
        <v>167</v>
      </c>
      <c r="BZ42" s="17">
        <v>6</v>
      </c>
      <c r="CA42" s="17">
        <v>8</v>
      </c>
    </row>
    <row r="43" spans="1:79" ht="15.6" x14ac:dyDescent="0.3">
      <c r="A43" s="10">
        <v>4</v>
      </c>
      <c r="B43" s="10" t="s">
        <v>330</v>
      </c>
      <c r="C43" s="10" t="s">
        <v>331</v>
      </c>
      <c r="D43" s="10" t="s">
        <v>415</v>
      </c>
      <c r="E43" s="33"/>
      <c r="F43" s="10" t="s">
        <v>416</v>
      </c>
      <c r="G43" s="17">
        <v>4442689.18</v>
      </c>
      <c r="H43" s="17">
        <v>4442963.68</v>
      </c>
      <c r="I43" s="17">
        <v>4297727.03</v>
      </c>
      <c r="J43" s="17">
        <v>21005.83</v>
      </c>
      <c r="K43" s="17">
        <v>1296460</v>
      </c>
      <c r="L43" s="17">
        <v>335706</v>
      </c>
      <c r="M43" s="17">
        <v>0</v>
      </c>
      <c r="N43" s="17">
        <v>0</v>
      </c>
      <c r="O43" s="17">
        <v>0</v>
      </c>
      <c r="P43" s="17">
        <v>402562.07</v>
      </c>
      <c r="Q43" s="17">
        <v>0</v>
      </c>
      <c r="R43" s="17">
        <v>0</v>
      </c>
      <c r="S43" s="17">
        <v>1582035.42</v>
      </c>
      <c r="T43" s="17">
        <v>278024.31</v>
      </c>
      <c r="U43" s="17">
        <v>0</v>
      </c>
      <c r="V43" s="17">
        <v>0</v>
      </c>
      <c r="W43" s="17">
        <v>4351291.58</v>
      </c>
      <c r="X43" s="17">
        <v>274.49</v>
      </c>
      <c r="Y43" s="17">
        <v>4351566.07</v>
      </c>
      <c r="Z43" s="19">
        <v>1.7360770000000001E-2</v>
      </c>
      <c r="AA43" s="19">
        <v>0.1</v>
      </c>
      <c r="AB43" s="17">
        <v>435133.95</v>
      </c>
      <c r="AC43" s="17">
        <v>0</v>
      </c>
      <c r="AD43" s="17">
        <v>0</v>
      </c>
      <c r="AE43" s="17">
        <v>274.5</v>
      </c>
      <c r="AF43" s="17">
        <v>21.46</v>
      </c>
      <c r="AG43" s="11">
        <f t="shared" si="0"/>
        <v>295.95999999999998</v>
      </c>
      <c r="AH43" s="17">
        <v>60440</v>
      </c>
      <c r="AI43" s="17">
        <v>5088.8599999999997</v>
      </c>
      <c r="AJ43" s="17">
        <v>18070</v>
      </c>
      <c r="AK43" s="17">
        <v>0</v>
      </c>
      <c r="AL43" s="17">
        <v>66608.94</v>
      </c>
      <c r="AM43" s="17">
        <v>21827.13</v>
      </c>
      <c r="AN43" s="17">
        <v>25266.6</v>
      </c>
      <c r="AO43" s="17">
        <v>6050</v>
      </c>
      <c r="AP43" s="17">
        <v>0</v>
      </c>
      <c r="AQ43" s="17">
        <v>0</v>
      </c>
      <c r="AR43" s="17">
        <v>13432.53</v>
      </c>
      <c r="AS43" s="17">
        <v>1175.67</v>
      </c>
      <c r="AT43" s="17">
        <v>0</v>
      </c>
      <c r="AU43" s="17">
        <v>0</v>
      </c>
      <c r="AV43" s="17">
        <v>0</v>
      </c>
      <c r="AW43" s="17">
        <v>0</v>
      </c>
      <c r="AX43" s="17">
        <v>235636.92</v>
      </c>
      <c r="AY43" s="12">
        <f t="shared" si="1"/>
        <v>0</v>
      </c>
      <c r="AZ43" s="17">
        <v>0</v>
      </c>
      <c r="BA43" s="17">
        <v>182774</v>
      </c>
      <c r="BB43" s="17">
        <v>0</v>
      </c>
      <c r="BC43" s="17">
        <v>44833.69</v>
      </c>
      <c r="BD43" s="17">
        <v>0</v>
      </c>
      <c r="BE43" s="17">
        <v>0</v>
      </c>
      <c r="BF43" s="17">
        <v>0</v>
      </c>
      <c r="BG43" s="37">
        <f t="shared" si="2"/>
        <v>0</v>
      </c>
      <c r="BH43" s="17">
        <v>0</v>
      </c>
      <c r="BI43" s="21">
        <v>475</v>
      </c>
      <c r="BJ43" s="21">
        <v>215</v>
      </c>
      <c r="BK43" s="21">
        <v>44</v>
      </c>
      <c r="BL43" s="21">
        <v>-12</v>
      </c>
      <c r="BM43" s="21">
        <v>-16</v>
      </c>
      <c r="BN43" s="21">
        <v>-39</v>
      </c>
      <c r="BO43" s="21">
        <v>-125</v>
      </c>
      <c r="BP43" s="21">
        <v>-63</v>
      </c>
      <c r="BQ43" s="21">
        <v>0</v>
      </c>
      <c r="BR43" s="21">
        <v>-2</v>
      </c>
      <c r="BS43" s="21">
        <v>-78</v>
      </c>
      <c r="BT43" s="21">
        <v>0</v>
      </c>
      <c r="BU43" s="21">
        <v>399</v>
      </c>
      <c r="BV43" s="21">
        <v>0</v>
      </c>
      <c r="BW43" s="21">
        <v>54</v>
      </c>
      <c r="BX43" s="21">
        <v>4</v>
      </c>
      <c r="BY43" s="21">
        <v>4</v>
      </c>
      <c r="BZ43" s="21">
        <v>2</v>
      </c>
      <c r="CA43" s="21">
        <v>4</v>
      </c>
    </row>
    <row r="44" spans="1:79" ht="15.6" x14ac:dyDescent="0.3">
      <c r="A44" s="10">
        <v>4</v>
      </c>
      <c r="B44" s="10" t="s">
        <v>211</v>
      </c>
      <c r="C44" s="10" t="s">
        <v>212</v>
      </c>
      <c r="D44" s="10" t="s">
        <v>406</v>
      </c>
      <c r="E44" s="10" t="s">
        <v>375</v>
      </c>
      <c r="F44" s="10" t="s">
        <v>400</v>
      </c>
      <c r="G44" s="17">
        <v>21260312.699999999</v>
      </c>
      <c r="H44" s="17">
        <v>21278789.870000001</v>
      </c>
      <c r="I44" s="17">
        <v>20808520.460000001</v>
      </c>
      <c r="J44" s="17">
        <v>0</v>
      </c>
      <c r="K44" s="17">
        <v>2649840.75</v>
      </c>
      <c r="L44" s="17">
        <v>7541675.7400000002</v>
      </c>
      <c r="M44" s="17">
        <v>0</v>
      </c>
      <c r="N44" s="17">
        <v>0</v>
      </c>
      <c r="O44" s="17">
        <v>0</v>
      </c>
      <c r="P44" s="17">
        <v>963726.58</v>
      </c>
      <c r="Q44" s="17">
        <v>0</v>
      </c>
      <c r="R44" s="17">
        <v>0</v>
      </c>
      <c r="S44" s="17">
        <v>5671663.0800000001</v>
      </c>
      <c r="T44" s="17">
        <v>2557920.4500000002</v>
      </c>
      <c r="U44" s="17">
        <v>0</v>
      </c>
      <c r="V44" s="17">
        <v>0</v>
      </c>
      <c r="W44" s="17">
        <v>20824343.68</v>
      </c>
      <c r="X44" s="17">
        <v>82379.100000000006</v>
      </c>
      <c r="Y44" s="17">
        <v>20906722.780000001</v>
      </c>
      <c r="Z44" s="19">
        <v>4.6019669999999999E-2</v>
      </c>
      <c r="AA44" s="19">
        <v>6.9099999999999995E-2</v>
      </c>
      <c r="AB44" s="17">
        <v>1439517.08</v>
      </c>
      <c r="AC44" s="17">
        <v>0</v>
      </c>
      <c r="AD44" s="17">
        <v>0</v>
      </c>
      <c r="AE44" s="17">
        <v>8139.22</v>
      </c>
      <c r="AF44" s="17">
        <v>169.05</v>
      </c>
      <c r="AG44" s="11">
        <f t="shared" si="0"/>
        <v>8308.27</v>
      </c>
      <c r="AH44" s="17">
        <v>550417.57999999996</v>
      </c>
      <c r="AI44" s="17">
        <v>42401.75</v>
      </c>
      <c r="AJ44" s="17">
        <v>147446.48000000001</v>
      </c>
      <c r="AK44" s="17">
        <v>0</v>
      </c>
      <c r="AL44" s="17">
        <v>107083.47</v>
      </c>
      <c r="AM44" s="17">
        <v>3774.05</v>
      </c>
      <c r="AN44" s="17">
        <v>56890.720000000001</v>
      </c>
      <c r="AO44" s="17">
        <v>8600</v>
      </c>
      <c r="AP44" s="17">
        <v>78250</v>
      </c>
      <c r="AQ44" s="17">
        <v>27262.959999999999</v>
      </c>
      <c r="AR44" s="17">
        <v>64176.93</v>
      </c>
      <c r="AS44" s="17">
        <v>15165.72</v>
      </c>
      <c r="AT44" s="17">
        <v>0</v>
      </c>
      <c r="AU44" s="17">
        <v>29164.6</v>
      </c>
      <c r="AV44" s="17">
        <v>38865.72</v>
      </c>
      <c r="AW44" s="17">
        <v>0</v>
      </c>
      <c r="AX44" s="17">
        <v>1232465.82</v>
      </c>
      <c r="AY44" s="12">
        <f t="shared" si="1"/>
        <v>0</v>
      </c>
      <c r="AZ44" s="17">
        <v>40.119999999999997</v>
      </c>
      <c r="BA44" s="17">
        <v>194510</v>
      </c>
      <c r="BB44" s="17">
        <v>0</v>
      </c>
      <c r="BC44" s="17">
        <v>262466.96999999997</v>
      </c>
      <c r="BD44" s="17">
        <v>0</v>
      </c>
      <c r="BE44" s="17">
        <v>0</v>
      </c>
      <c r="BF44" s="17">
        <v>0</v>
      </c>
      <c r="BG44" s="37">
        <f t="shared" si="2"/>
        <v>0</v>
      </c>
      <c r="BH44" s="17">
        <v>0</v>
      </c>
      <c r="BI44" s="17">
        <v>3024</v>
      </c>
      <c r="BJ44" s="17">
        <v>1321</v>
      </c>
      <c r="BK44" s="17">
        <v>34</v>
      </c>
      <c r="BL44" s="17">
        <v>-35</v>
      </c>
      <c r="BM44" s="17">
        <v>-32</v>
      </c>
      <c r="BN44" s="17">
        <v>-126</v>
      </c>
      <c r="BO44" s="17">
        <v>-236</v>
      </c>
      <c r="BP44" s="17">
        <v>-247</v>
      </c>
      <c r="BQ44" s="17">
        <v>0</v>
      </c>
      <c r="BR44" s="17">
        <v>7</v>
      </c>
      <c r="BS44" s="17">
        <v>-291</v>
      </c>
      <c r="BT44" s="17">
        <v>-6</v>
      </c>
      <c r="BU44" s="17">
        <v>3413</v>
      </c>
      <c r="BV44" s="17">
        <v>0</v>
      </c>
      <c r="BW44" s="17">
        <v>116</v>
      </c>
      <c r="BX44" s="17">
        <v>38</v>
      </c>
      <c r="BY44" s="17">
        <v>152</v>
      </c>
      <c r="BZ44" s="17">
        <v>2</v>
      </c>
      <c r="CA44" s="17">
        <v>4</v>
      </c>
    </row>
    <row r="45" spans="1:79" ht="15.6" x14ac:dyDescent="0.3">
      <c r="A45" s="10">
        <v>4</v>
      </c>
      <c r="B45" s="10" t="s">
        <v>213</v>
      </c>
      <c r="C45" s="10" t="s">
        <v>46</v>
      </c>
      <c r="D45" s="10" t="s">
        <v>407</v>
      </c>
      <c r="E45" s="33"/>
      <c r="F45" s="10" t="s">
        <v>408</v>
      </c>
      <c r="G45" s="17">
        <v>24458735.300000001</v>
      </c>
      <c r="H45" s="17">
        <v>24458735.300000001</v>
      </c>
      <c r="I45" s="17">
        <v>23930869.530000001</v>
      </c>
      <c r="J45" s="17">
        <v>0</v>
      </c>
      <c r="K45" s="17">
        <v>2485951.21</v>
      </c>
      <c r="L45" s="17">
        <v>10481372.890000001</v>
      </c>
      <c r="M45" s="17">
        <v>0</v>
      </c>
      <c r="N45" s="17">
        <v>0</v>
      </c>
      <c r="O45" s="17">
        <v>0</v>
      </c>
      <c r="P45" s="17">
        <v>1233990.4099999999</v>
      </c>
      <c r="Q45" s="17">
        <v>0</v>
      </c>
      <c r="R45" s="17">
        <v>0</v>
      </c>
      <c r="S45" s="17">
        <v>5021140.24</v>
      </c>
      <c r="T45" s="17">
        <v>2693936.14</v>
      </c>
      <c r="U45" s="17">
        <v>0</v>
      </c>
      <c r="V45" s="17">
        <v>0</v>
      </c>
      <c r="W45" s="17">
        <v>23830223.940000001</v>
      </c>
      <c r="X45" s="17">
        <v>0</v>
      </c>
      <c r="Y45" s="17">
        <v>23830223.940000001</v>
      </c>
      <c r="Z45" s="19">
        <v>0.13401109999999999</v>
      </c>
      <c r="AA45" s="19">
        <v>0.08</v>
      </c>
      <c r="AB45" s="17">
        <v>1905771.05</v>
      </c>
      <c r="AC45" s="17">
        <v>0</v>
      </c>
      <c r="AD45" s="17">
        <v>0</v>
      </c>
      <c r="AE45" s="17">
        <v>0</v>
      </c>
      <c r="AF45" s="17">
        <v>0</v>
      </c>
      <c r="AG45" s="11">
        <f t="shared" si="0"/>
        <v>0</v>
      </c>
      <c r="AH45" s="17">
        <v>899963.93</v>
      </c>
      <c r="AI45" s="17">
        <v>80901.33</v>
      </c>
      <c r="AJ45" s="17">
        <v>222799.23</v>
      </c>
      <c r="AK45" s="17">
        <v>0</v>
      </c>
      <c r="AL45" s="17">
        <v>176071.09</v>
      </c>
      <c r="AM45" s="17">
        <v>0</v>
      </c>
      <c r="AN45" s="17">
        <v>46599.38</v>
      </c>
      <c r="AO45" s="17">
        <v>9150</v>
      </c>
      <c r="AP45" s="17">
        <v>1595</v>
      </c>
      <c r="AQ45" s="17">
        <v>3000</v>
      </c>
      <c r="AR45" s="17">
        <v>89352.27</v>
      </c>
      <c r="AS45" s="17">
        <v>10954.95</v>
      </c>
      <c r="AT45" s="17">
        <v>0</v>
      </c>
      <c r="AU45" s="17">
        <v>3858.49</v>
      </c>
      <c r="AV45" s="17">
        <v>27448.01</v>
      </c>
      <c r="AW45" s="17">
        <v>0</v>
      </c>
      <c r="AX45" s="17">
        <v>1672772.48</v>
      </c>
      <c r="AY45" s="12">
        <f t="shared" si="1"/>
        <v>0</v>
      </c>
      <c r="AZ45" s="17">
        <v>0</v>
      </c>
      <c r="BA45" s="17">
        <v>194509.7</v>
      </c>
      <c r="BB45" s="17">
        <v>0</v>
      </c>
      <c r="BC45" s="17">
        <v>250190.85</v>
      </c>
      <c r="BD45" s="17">
        <v>0</v>
      </c>
      <c r="BE45" s="17">
        <v>0</v>
      </c>
      <c r="BF45" s="17">
        <v>0</v>
      </c>
      <c r="BG45" s="37">
        <f t="shared" si="2"/>
        <v>0</v>
      </c>
      <c r="BH45" s="17">
        <v>0</v>
      </c>
      <c r="BI45" s="17">
        <v>4287</v>
      </c>
      <c r="BJ45" s="17">
        <v>1235</v>
      </c>
      <c r="BK45" s="17">
        <v>10</v>
      </c>
      <c r="BL45" s="17">
        <v>0</v>
      </c>
      <c r="BM45" s="17">
        <v>-14</v>
      </c>
      <c r="BN45" s="17">
        <v>-64</v>
      </c>
      <c r="BO45" s="17">
        <v>-127</v>
      </c>
      <c r="BP45" s="17">
        <v>-389</v>
      </c>
      <c r="BQ45" s="17">
        <v>0</v>
      </c>
      <c r="BR45" s="17">
        <v>9</v>
      </c>
      <c r="BS45" s="17">
        <v>-577</v>
      </c>
      <c r="BT45" s="17">
        <v>-3</v>
      </c>
      <c r="BU45" s="17">
        <v>4367</v>
      </c>
      <c r="BV45" s="17">
        <v>6</v>
      </c>
      <c r="BW45" s="17">
        <v>123</v>
      </c>
      <c r="BX45" s="17">
        <v>51</v>
      </c>
      <c r="BY45" s="17">
        <v>395</v>
      </c>
      <c r="BZ45" s="17">
        <v>1</v>
      </c>
      <c r="CA45" s="17">
        <v>7</v>
      </c>
    </row>
    <row r="46" spans="1:79" s="35" customFormat="1" ht="15.6" x14ac:dyDescent="0.3">
      <c r="A46" s="45">
        <v>4</v>
      </c>
      <c r="B46" s="83" t="s">
        <v>589</v>
      </c>
      <c r="C46" s="45" t="s">
        <v>239</v>
      </c>
      <c r="D46" s="10" t="s">
        <v>417</v>
      </c>
      <c r="E46" s="45" t="s">
        <v>378</v>
      </c>
      <c r="F46" s="45" t="s">
        <v>400</v>
      </c>
      <c r="G46" s="47">
        <v>5860247.4799999995</v>
      </c>
      <c r="H46" s="47">
        <v>5862760.7100000009</v>
      </c>
      <c r="I46" s="47">
        <v>5678849.8199999994</v>
      </c>
      <c r="J46" s="47">
        <v>545850.81000000006</v>
      </c>
      <c r="K46" s="47">
        <v>167707.16</v>
      </c>
      <c r="L46" s="47">
        <v>2158392.84</v>
      </c>
      <c r="M46" s="47">
        <v>0</v>
      </c>
      <c r="N46" s="47">
        <v>0</v>
      </c>
      <c r="O46" s="47">
        <v>0</v>
      </c>
      <c r="P46" s="47">
        <v>145211.59</v>
      </c>
      <c r="Q46" s="47">
        <v>0</v>
      </c>
      <c r="R46" s="47">
        <v>0</v>
      </c>
      <c r="S46" s="47">
        <v>2102780.0700000003</v>
      </c>
      <c r="T46" s="47">
        <v>222876.22999999998</v>
      </c>
      <c r="U46" s="47">
        <v>0</v>
      </c>
      <c r="V46" s="47">
        <v>0</v>
      </c>
      <c r="W46" s="47">
        <v>5691760.5700000003</v>
      </c>
      <c r="X46" s="47">
        <v>2313.23</v>
      </c>
      <c r="Y46" s="47">
        <v>5694073.3399999999</v>
      </c>
      <c r="Z46" s="48">
        <v>0.161</v>
      </c>
      <c r="AA46" s="48">
        <v>6.0999999999999999E-2</v>
      </c>
      <c r="AB46" s="47">
        <v>348941.54000000004</v>
      </c>
      <c r="AC46" s="47">
        <v>0</v>
      </c>
      <c r="AD46" s="47">
        <v>0</v>
      </c>
      <c r="AE46" s="47">
        <v>2017.42</v>
      </c>
      <c r="AF46" s="47">
        <v>37.78</v>
      </c>
      <c r="AG46" s="47">
        <v>2055.2000000000003</v>
      </c>
      <c r="AH46" s="47">
        <v>76594.47</v>
      </c>
      <c r="AI46" s="47">
        <v>5931.0999999999995</v>
      </c>
      <c r="AJ46" s="47">
        <v>9316.65</v>
      </c>
      <c r="AK46" s="47">
        <v>0</v>
      </c>
      <c r="AL46" s="47">
        <v>13070.73</v>
      </c>
      <c r="AM46" s="47">
        <v>0</v>
      </c>
      <c r="AN46" s="47">
        <v>9088</v>
      </c>
      <c r="AO46" s="47">
        <v>6050</v>
      </c>
      <c r="AP46" s="47">
        <v>0</v>
      </c>
      <c r="AQ46" s="47">
        <v>0</v>
      </c>
      <c r="AR46" s="47">
        <v>15011.670000000002</v>
      </c>
      <c r="AS46" s="47">
        <v>2867.81</v>
      </c>
      <c r="AT46" s="47">
        <v>0</v>
      </c>
      <c r="AU46" s="47">
        <v>0</v>
      </c>
      <c r="AV46" s="47">
        <v>0</v>
      </c>
      <c r="AW46" s="47">
        <v>0</v>
      </c>
      <c r="AX46" s="47">
        <v>151097.20000000001</v>
      </c>
      <c r="AY46" s="48">
        <v>0</v>
      </c>
      <c r="AZ46" s="47">
        <v>0</v>
      </c>
      <c r="BA46" s="47">
        <v>145881.51</v>
      </c>
      <c r="BB46" s="47">
        <v>0</v>
      </c>
      <c r="BC46" s="47">
        <v>97099</v>
      </c>
      <c r="BD46" s="47">
        <v>59343</v>
      </c>
      <c r="BE46" s="47">
        <v>0</v>
      </c>
      <c r="BF46" s="47">
        <v>0</v>
      </c>
      <c r="BG46" s="47">
        <v>0</v>
      </c>
      <c r="BH46" s="47">
        <v>0</v>
      </c>
      <c r="BI46" s="49">
        <v>842</v>
      </c>
      <c r="BJ46" s="49">
        <v>243</v>
      </c>
      <c r="BK46" s="49">
        <v>0</v>
      </c>
      <c r="BL46" s="49">
        <v>0</v>
      </c>
      <c r="BM46" s="49">
        <v>-14</v>
      </c>
      <c r="BN46" s="49">
        <v>-14</v>
      </c>
      <c r="BO46" s="49">
        <v>-37</v>
      </c>
      <c r="BP46" s="49">
        <v>-49</v>
      </c>
      <c r="BQ46" s="49">
        <v>0</v>
      </c>
      <c r="BR46" s="49">
        <v>0</v>
      </c>
      <c r="BS46" s="49">
        <v>-104</v>
      </c>
      <c r="BT46" s="49">
        <v>0</v>
      </c>
      <c r="BU46" s="49">
        <v>867</v>
      </c>
      <c r="BV46" s="49">
        <v>7</v>
      </c>
      <c r="BW46" s="47">
        <v>19</v>
      </c>
      <c r="BX46" s="47">
        <v>32</v>
      </c>
      <c r="BY46" s="47">
        <v>53</v>
      </c>
      <c r="BZ46" s="47">
        <v>0</v>
      </c>
      <c r="CA46" s="47">
        <v>0</v>
      </c>
    </row>
    <row r="47" spans="1:79" ht="15.6" x14ac:dyDescent="0.3">
      <c r="A47" s="10">
        <v>4</v>
      </c>
      <c r="B47" s="10" t="s">
        <v>244</v>
      </c>
      <c r="C47" s="10" t="s">
        <v>118</v>
      </c>
      <c r="D47" s="10" t="s">
        <v>418</v>
      </c>
      <c r="E47" s="33"/>
      <c r="F47" s="10" t="s">
        <v>408</v>
      </c>
      <c r="G47" s="17">
        <v>22232243.109999999</v>
      </c>
      <c r="H47" s="17">
        <v>22232243.109999999</v>
      </c>
      <c r="I47" s="17">
        <v>21914748.239999998</v>
      </c>
      <c r="J47" s="17">
        <v>0</v>
      </c>
      <c r="K47" s="17">
        <v>1995729.09</v>
      </c>
      <c r="L47" s="17">
        <v>10723168.039999999</v>
      </c>
      <c r="M47" s="17">
        <v>0</v>
      </c>
      <c r="N47" s="17">
        <v>0</v>
      </c>
      <c r="O47" s="17">
        <v>0</v>
      </c>
      <c r="P47" s="17">
        <v>918291.12</v>
      </c>
      <c r="Q47" s="17">
        <v>0</v>
      </c>
      <c r="R47" s="17">
        <v>0</v>
      </c>
      <c r="S47" s="17">
        <v>5164197.12</v>
      </c>
      <c r="T47" s="17">
        <v>1972066.66</v>
      </c>
      <c r="U47" s="17">
        <v>0</v>
      </c>
      <c r="V47" s="17">
        <v>0</v>
      </c>
      <c r="W47" s="17">
        <v>22304605.789999999</v>
      </c>
      <c r="X47" s="17">
        <v>1844</v>
      </c>
      <c r="Y47" s="17">
        <v>22306449.789999999</v>
      </c>
      <c r="Z47" s="19">
        <v>0.13816239999999999</v>
      </c>
      <c r="AA47" s="19">
        <v>6.8599999999999994E-2</v>
      </c>
      <c r="AB47" s="17">
        <v>1531153.76</v>
      </c>
      <c r="AC47" s="17">
        <v>0</v>
      </c>
      <c r="AD47" s="17">
        <v>0</v>
      </c>
      <c r="AE47" s="17">
        <v>0</v>
      </c>
      <c r="AF47" s="17">
        <v>546.17999999999995</v>
      </c>
      <c r="AG47" s="11">
        <f t="shared" si="0"/>
        <v>546.17999999999995</v>
      </c>
      <c r="AH47" s="17">
        <v>571578.68000000005</v>
      </c>
      <c r="AI47" s="17">
        <v>42950.32</v>
      </c>
      <c r="AJ47" s="17">
        <v>162507.15</v>
      </c>
      <c r="AK47" s="17">
        <v>0</v>
      </c>
      <c r="AL47" s="17">
        <v>137308.37</v>
      </c>
      <c r="AM47" s="17">
        <v>4343.1499999999996</v>
      </c>
      <c r="AN47" s="17">
        <v>53259.39</v>
      </c>
      <c r="AO47" s="17">
        <v>8650</v>
      </c>
      <c r="AP47" s="17">
        <v>455</v>
      </c>
      <c r="AQ47" s="17">
        <v>0</v>
      </c>
      <c r="AR47" s="17">
        <v>62310.65</v>
      </c>
      <c r="AS47" s="17">
        <v>20009</v>
      </c>
      <c r="AT47" s="17">
        <v>0</v>
      </c>
      <c r="AU47" s="17">
        <v>3786.57</v>
      </c>
      <c r="AV47" s="17">
        <v>54508.45</v>
      </c>
      <c r="AW47" s="17">
        <v>0</v>
      </c>
      <c r="AX47" s="17">
        <v>1274158.03</v>
      </c>
      <c r="AY47" s="12">
        <f t="shared" si="1"/>
        <v>0</v>
      </c>
      <c r="AZ47" s="17">
        <v>0</v>
      </c>
      <c r="BA47" s="17">
        <v>194509.92</v>
      </c>
      <c r="BB47" s="17">
        <v>0</v>
      </c>
      <c r="BC47" s="17">
        <v>317467.99</v>
      </c>
      <c r="BD47" s="17">
        <v>0</v>
      </c>
      <c r="BE47" s="17">
        <v>0</v>
      </c>
      <c r="BF47" s="17">
        <v>0</v>
      </c>
      <c r="BG47" s="37">
        <f t="shared" si="2"/>
        <v>0</v>
      </c>
      <c r="BH47" s="17">
        <v>0</v>
      </c>
      <c r="BI47" s="17">
        <v>3354</v>
      </c>
      <c r="BJ47" s="17">
        <v>1101</v>
      </c>
      <c r="BK47" s="17">
        <v>0</v>
      </c>
      <c r="BL47" s="17">
        <v>0</v>
      </c>
      <c r="BM47" s="17">
        <v>-17</v>
      </c>
      <c r="BN47" s="17">
        <v>-64</v>
      </c>
      <c r="BO47" s="17">
        <v>-131</v>
      </c>
      <c r="BP47" s="17">
        <v>-367</v>
      </c>
      <c r="BQ47" s="17">
        <v>0</v>
      </c>
      <c r="BR47" s="17">
        <v>0</v>
      </c>
      <c r="BS47" s="17">
        <v>-380</v>
      </c>
      <c r="BT47" s="17">
        <v>-8</v>
      </c>
      <c r="BU47" s="17">
        <v>3488</v>
      </c>
      <c r="BV47" s="17">
        <v>3</v>
      </c>
      <c r="BW47" s="17">
        <v>73</v>
      </c>
      <c r="BX47" s="17">
        <v>37</v>
      </c>
      <c r="BY47" s="17">
        <v>267</v>
      </c>
      <c r="BZ47" s="17">
        <v>1</v>
      </c>
      <c r="CA47" s="17">
        <v>3</v>
      </c>
    </row>
    <row r="48" spans="1:79" ht="15.6" x14ac:dyDescent="0.3">
      <c r="A48" s="10">
        <v>5</v>
      </c>
      <c r="B48" s="10" t="s">
        <v>4</v>
      </c>
      <c r="C48" s="10" t="s">
        <v>5</v>
      </c>
      <c r="D48" s="10" t="s">
        <v>419</v>
      </c>
      <c r="E48" s="10" t="s">
        <v>381</v>
      </c>
      <c r="F48" s="10" t="s">
        <v>420</v>
      </c>
      <c r="G48" s="17">
        <v>25701256.109999999</v>
      </c>
      <c r="H48" s="17">
        <v>25703063.41</v>
      </c>
      <c r="I48" s="17">
        <v>24997110.16</v>
      </c>
      <c r="J48" s="17">
        <v>9125112.0099999998</v>
      </c>
      <c r="K48" s="17">
        <v>1584316.83</v>
      </c>
      <c r="L48" s="17">
        <v>6956677.29</v>
      </c>
      <c r="M48" s="17">
        <v>0</v>
      </c>
      <c r="N48" s="17">
        <v>102448.52</v>
      </c>
      <c r="O48" s="17">
        <v>0</v>
      </c>
      <c r="P48" s="17">
        <v>729893.04</v>
      </c>
      <c r="Q48" s="17">
        <v>0</v>
      </c>
      <c r="R48" s="17">
        <v>0</v>
      </c>
      <c r="S48" s="17">
        <v>3371808.43</v>
      </c>
      <c r="T48" s="17">
        <v>1511616.25</v>
      </c>
      <c r="U48" s="17">
        <v>0</v>
      </c>
      <c r="V48" s="17">
        <v>0</v>
      </c>
      <c r="W48" s="17">
        <v>24760832.850000001</v>
      </c>
      <c r="X48" s="17">
        <v>105375.12</v>
      </c>
      <c r="Y48" s="17">
        <v>24866207.969999999</v>
      </c>
      <c r="Z48" s="19">
        <v>9.7645629999999997E-2</v>
      </c>
      <c r="AA48" s="19">
        <v>5.9799999999999999E-2</v>
      </c>
      <c r="AB48" s="17">
        <v>1481409</v>
      </c>
      <c r="AC48" s="17">
        <v>0</v>
      </c>
      <c r="AD48" s="17">
        <v>0</v>
      </c>
      <c r="AE48" s="17">
        <v>1807.3</v>
      </c>
      <c r="AF48" s="17">
        <v>0</v>
      </c>
      <c r="AG48" s="11">
        <f t="shared" si="0"/>
        <v>1807.3</v>
      </c>
      <c r="AH48" s="17">
        <v>715303.49</v>
      </c>
      <c r="AI48" s="17">
        <v>53941.24</v>
      </c>
      <c r="AJ48" s="17">
        <v>159823.28</v>
      </c>
      <c r="AK48" s="17">
        <v>11848.5</v>
      </c>
      <c r="AL48" s="17">
        <v>38723.42</v>
      </c>
      <c r="AM48" s="17">
        <v>34962.75</v>
      </c>
      <c r="AN48" s="17">
        <v>63188.29</v>
      </c>
      <c r="AO48" s="17">
        <v>10500</v>
      </c>
      <c r="AP48" s="17">
        <v>0</v>
      </c>
      <c r="AQ48" s="17">
        <v>39255.599999999999</v>
      </c>
      <c r="AR48" s="17">
        <v>37555.33</v>
      </c>
      <c r="AS48" s="17">
        <v>5846.71</v>
      </c>
      <c r="AT48" s="17">
        <v>0</v>
      </c>
      <c r="AU48" s="17">
        <v>11008.66</v>
      </c>
      <c r="AV48" s="17">
        <v>15339.55</v>
      </c>
      <c r="AW48" s="17">
        <v>0</v>
      </c>
      <c r="AX48" s="17">
        <v>1255307.92</v>
      </c>
      <c r="AY48" s="12">
        <f t="shared" si="1"/>
        <v>0</v>
      </c>
      <c r="AZ48" s="17">
        <v>0</v>
      </c>
      <c r="BA48" s="17">
        <v>194508</v>
      </c>
      <c r="BB48" s="17">
        <v>0</v>
      </c>
      <c r="BC48" s="17">
        <v>277202.65999999997</v>
      </c>
      <c r="BD48" s="17">
        <v>0</v>
      </c>
      <c r="BE48" s="17">
        <v>0</v>
      </c>
      <c r="BF48" s="17">
        <v>0</v>
      </c>
      <c r="BG48" s="37">
        <f t="shared" si="2"/>
        <v>0</v>
      </c>
      <c r="BH48" s="17">
        <v>0</v>
      </c>
      <c r="BI48" s="17">
        <v>2448</v>
      </c>
      <c r="BJ48" s="17">
        <v>964</v>
      </c>
      <c r="BK48" s="17">
        <v>44</v>
      </c>
      <c r="BL48" s="17">
        <v>0</v>
      </c>
      <c r="BM48" s="17">
        <v>-30</v>
      </c>
      <c r="BN48" s="17">
        <v>-44</v>
      </c>
      <c r="BO48" s="17">
        <v>-172</v>
      </c>
      <c r="BP48" s="17">
        <v>-444</v>
      </c>
      <c r="BQ48" s="17">
        <v>0</v>
      </c>
      <c r="BR48" s="17">
        <v>0</v>
      </c>
      <c r="BS48" s="17">
        <v>-264</v>
      </c>
      <c r="BT48" s="17">
        <v>-1</v>
      </c>
      <c r="BU48" s="17">
        <v>2453</v>
      </c>
      <c r="BV48" s="17">
        <v>3</v>
      </c>
      <c r="BW48" s="17">
        <v>35</v>
      </c>
      <c r="BX48" s="17">
        <v>24</v>
      </c>
      <c r="BY48" s="17">
        <v>190</v>
      </c>
      <c r="BZ48" s="17">
        <v>8</v>
      </c>
      <c r="CA48" s="17">
        <v>3</v>
      </c>
    </row>
    <row r="49" spans="1:79" ht="15.6" x14ac:dyDescent="0.3">
      <c r="A49" s="14">
        <v>5</v>
      </c>
      <c r="B49" s="14" t="s">
        <v>332</v>
      </c>
      <c r="C49" s="14" t="s">
        <v>333</v>
      </c>
      <c r="D49" s="10" t="s">
        <v>419</v>
      </c>
      <c r="E49" s="10" t="s">
        <v>372</v>
      </c>
      <c r="F49" s="10" t="s">
        <v>420</v>
      </c>
      <c r="G49" s="17">
        <v>45031952.799999997</v>
      </c>
      <c r="H49" s="17">
        <v>45031952.799999997</v>
      </c>
      <c r="I49" s="17">
        <v>43518679.950000003</v>
      </c>
      <c r="J49" s="17">
        <v>12879026.029999999</v>
      </c>
      <c r="K49" s="17">
        <v>2947343.44</v>
      </c>
      <c r="L49" s="17">
        <v>12961339.279999999</v>
      </c>
      <c r="M49" s="17">
        <v>4502506.7</v>
      </c>
      <c r="N49" s="17">
        <v>16279.93</v>
      </c>
      <c r="O49" s="17">
        <v>0</v>
      </c>
      <c r="P49" s="17">
        <v>1445893.48</v>
      </c>
      <c r="Q49" s="17">
        <v>38149.360000000001</v>
      </c>
      <c r="R49" s="17">
        <v>0.05</v>
      </c>
      <c r="S49" s="17">
        <v>4183536.95</v>
      </c>
      <c r="T49" s="17">
        <v>2661337.58</v>
      </c>
      <c r="U49" s="17">
        <v>0</v>
      </c>
      <c r="V49" s="17">
        <v>0</v>
      </c>
      <c r="W49" s="17">
        <v>39122537.009999998</v>
      </c>
      <c r="X49" s="17">
        <v>4609896.0999999996</v>
      </c>
      <c r="Y49" s="17">
        <v>43732433.109999999</v>
      </c>
      <c r="Z49" s="19">
        <v>6.6835459999999999E-2</v>
      </c>
      <c r="AA49" s="19">
        <v>5.2200000000000003E-2</v>
      </c>
      <c r="AB49" s="17">
        <v>2042972.05</v>
      </c>
      <c r="AC49" s="17">
        <v>0</v>
      </c>
      <c r="AD49" s="17">
        <v>0</v>
      </c>
      <c r="AE49" s="17">
        <v>0</v>
      </c>
      <c r="AF49" s="17">
        <v>0</v>
      </c>
      <c r="AG49" s="11">
        <f t="shared" si="0"/>
        <v>0</v>
      </c>
      <c r="AH49" s="17">
        <v>926632.61</v>
      </c>
      <c r="AI49" s="17">
        <v>80121.66</v>
      </c>
      <c r="AJ49" s="17">
        <v>222424.35</v>
      </c>
      <c r="AK49" s="17">
        <v>2700</v>
      </c>
      <c r="AL49" s="17">
        <v>104787.87</v>
      </c>
      <c r="AM49" s="17">
        <v>24225.26</v>
      </c>
      <c r="AN49" s="17">
        <v>102282.89</v>
      </c>
      <c r="AO49" s="17">
        <v>10500</v>
      </c>
      <c r="AP49" s="17">
        <v>1779.5</v>
      </c>
      <c r="AQ49" s="17">
        <v>74876.94</v>
      </c>
      <c r="AR49" s="17">
        <v>48478.97</v>
      </c>
      <c r="AS49" s="17">
        <v>19088.36</v>
      </c>
      <c r="AT49" s="17">
        <v>0</v>
      </c>
      <c r="AU49" s="17">
        <v>32922</v>
      </c>
      <c r="AV49" s="17">
        <v>24402.95</v>
      </c>
      <c r="AW49" s="17">
        <v>0</v>
      </c>
      <c r="AX49" s="17">
        <v>1782748.52</v>
      </c>
      <c r="AY49" s="12">
        <f t="shared" si="1"/>
        <v>0</v>
      </c>
      <c r="AZ49" s="17">
        <v>751</v>
      </c>
      <c r="BA49" s="17">
        <v>194510</v>
      </c>
      <c r="BB49" s="17">
        <v>0</v>
      </c>
      <c r="BC49" s="17">
        <v>414135.81</v>
      </c>
      <c r="BD49" s="17">
        <v>0</v>
      </c>
      <c r="BE49" s="17">
        <v>0</v>
      </c>
      <c r="BF49" s="17">
        <v>0</v>
      </c>
      <c r="BG49" s="37">
        <f t="shared" si="2"/>
        <v>0</v>
      </c>
      <c r="BH49" s="17">
        <v>0</v>
      </c>
      <c r="BI49" s="17">
        <v>4621</v>
      </c>
      <c r="BJ49" s="17">
        <v>1680</v>
      </c>
      <c r="BK49" s="17">
        <v>0</v>
      </c>
      <c r="BL49" s="17">
        <v>0</v>
      </c>
      <c r="BM49" s="17">
        <v>-54</v>
      </c>
      <c r="BN49" s="17">
        <v>-105</v>
      </c>
      <c r="BO49" s="17">
        <v>-206</v>
      </c>
      <c r="BP49" s="17">
        <v>-531</v>
      </c>
      <c r="BQ49" s="17">
        <v>0</v>
      </c>
      <c r="BR49" s="17">
        <v>206</v>
      </c>
      <c r="BS49" s="17">
        <v>-490</v>
      </c>
      <c r="BT49" s="17">
        <v>-7</v>
      </c>
      <c r="BU49" s="17">
        <v>5114</v>
      </c>
      <c r="BV49" s="17">
        <v>11</v>
      </c>
      <c r="BW49" s="17">
        <v>258</v>
      </c>
      <c r="BX49" s="17">
        <v>85</v>
      </c>
      <c r="BY49" s="17">
        <v>114</v>
      </c>
      <c r="BZ49" s="17">
        <v>39</v>
      </c>
      <c r="CA49" s="17">
        <v>1</v>
      </c>
    </row>
    <row r="50" spans="1:79" ht="15.6" x14ac:dyDescent="0.3">
      <c r="A50" s="10">
        <v>5</v>
      </c>
      <c r="B50" s="10" t="s">
        <v>8</v>
      </c>
      <c r="C50" s="10" t="s">
        <v>9</v>
      </c>
      <c r="D50" s="10" t="s">
        <v>421</v>
      </c>
      <c r="E50" s="10" t="s">
        <v>375</v>
      </c>
      <c r="F50" s="10" t="s">
        <v>422</v>
      </c>
      <c r="G50" s="17">
        <v>29455451.390000001</v>
      </c>
      <c r="H50" s="17">
        <v>29455576.440000001</v>
      </c>
      <c r="I50" s="17">
        <v>28652602.530000001</v>
      </c>
      <c r="J50" s="17">
        <v>0</v>
      </c>
      <c r="K50" s="17">
        <v>4601142.43</v>
      </c>
      <c r="L50" s="17">
        <v>7639967.9100000001</v>
      </c>
      <c r="M50" s="17">
        <v>0</v>
      </c>
      <c r="N50" s="17">
        <v>0</v>
      </c>
      <c r="O50" s="17">
        <v>0</v>
      </c>
      <c r="P50" s="17">
        <v>1490795.93</v>
      </c>
      <c r="Q50" s="17">
        <v>0</v>
      </c>
      <c r="R50" s="17">
        <v>0</v>
      </c>
      <c r="S50" s="17">
        <v>8691311.5399999991</v>
      </c>
      <c r="T50" s="17">
        <v>3752574.39</v>
      </c>
      <c r="U50" s="17">
        <v>0</v>
      </c>
      <c r="V50" s="17">
        <v>0</v>
      </c>
      <c r="W50" s="17">
        <v>27664404.379999999</v>
      </c>
      <c r="X50" s="17">
        <v>125.05</v>
      </c>
      <c r="Y50" s="17">
        <v>27664529.43</v>
      </c>
      <c r="Z50" s="19">
        <v>0.23910000000000001</v>
      </c>
      <c r="AA50" s="19">
        <v>5.3800000000000001E-2</v>
      </c>
      <c r="AB50" s="17">
        <v>1488612.18</v>
      </c>
      <c r="AC50" s="17">
        <v>0</v>
      </c>
      <c r="AD50" s="17">
        <v>0</v>
      </c>
      <c r="AE50" s="17">
        <v>125.05</v>
      </c>
      <c r="AF50" s="17">
        <v>226.77</v>
      </c>
      <c r="AG50" s="11">
        <f t="shared" si="0"/>
        <v>351.82</v>
      </c>
      <c r="AH50" s="17">
        <v>794336.59</v>
      </c>
      <c r="AI50" s="17">
        <v>66687.38</v>
      </c>
      <c r="AJ50" s="17">
        <v>127196.03</v>
      </c>
      <c r="AK50" s="17">
        <v>0</v>
      </c>
      <c r="AL50" s="17">
        <v>109220.04</v>
      </c>
      <c r="AM50" s="17">
        <v>6228.25</v>
      </c>
      <c r="AN50" s="17">
        <v>60487.360000000001</v>
      </c>
      <c r="AO50" s="17">
        <v>10500</v>
      </c>
      <c r="AP50" s="17">
        <v>0</v>
      </c>
      <c r="AQ50" s="17">
        <v>0</v>
      </c>
      <c r="AR50" s="17">
        <v>56938.28</v>
      </c>
      <c r="AS50" s="17">
        <v>11066.59</v>
      </c>
      <c r="AT50" s="17">
        <v>0</v>
      </c>
      <c r="AU50" s="17">
        <v>0</v>
      </c>
      <c r="AV50" s="17">
        <v>1288.69</v>
      </c>
      <c r="AW50" s="17">
        <v>0</v>
      </c>
      <c r="AX50" s="17">
        <v>1345950.23</v>
      </c>
      <c r="AY50" s="12">
        <f t="shared" si="1"/>
        <v>0</v>
      </c>
      <c r="AZ50" s="17">
        <v>0</v>
      </c>
      <c r="BA50" s="17">
        <v>194510</v>
      </c>
      <c r="BB50" s="17">
        <v>0</v>
      </c>
      <c r="BC50" s="17">
        <v>269851.19</v>
      </c>
      <c r="BD50" s="17">
        <v>0</v>
      </c>
      <c r="BE50" s="17">
        <v>0</v>
      </c>
      <c r="BF50" s="17">
        <v>0</v>
      </c>
      <c r="BG50" s="37">
        <f t="shared" si="2"/>
        <v>0</v>
      </c>
      <c r="BH50" s="17">
        <v>0</v>
      </c>
      <c r="BI50" s="17">
        <v>4644</v>
      </c>
      <c r="BJ50" s="17">
        <v>2019</v>
      </c>
      <c r="BK50" s="17">
        <v>0</v>
      </c>
      <c r="BL50" s="17">
        <v>0</v>
      </c>
      <c r="BM50" s="17">
        <v>-51</v>
      </c>
      <c r="BN50" s="17">
        <v>-118</v>
      </c>
      <c r="BO50" s="17">
        <v>-349</v>
      </c>
      <c r="BP50" s="17">
        <v>-553</v>
      </c>
      <c r="BQ50" s="17">
        <v>0</v>
      </c>
      <c r="BR50" s="17">
        <v>24</v>
      </c>
      <c r="BS50" s="17">
        <v>-333</v>
      </c>
      <c r="BT50" s="17">
        <v>-1</v>
      </c>
      <c r="BU50" s="17">
        <v>5282</v>
      </c>
      <c r="BV50" s="17">
        <v>1</v>
      </c>
      <c r="BW50" s="17">
        <v>165</v>
      </c>
      <c r="BX50" s="17">
        <v>23</v>
      </c>
      <c r="BY50" s="17">
        <v>122</v>
      </c>
      <c r="BZ50" s="17">
        <v>10</v>
      </c>
      <c r="CA50" s="17">
        <v>13</v>
      </c>
    </row>
    <row r="51" spans="1:79" ht="15.6" x14ac:dyDescent="0.3">
      <c r="A51" s="10">
        <v>5</v>
      </c>
      <c r="B51" s="10" t="s">
        <v>10</v>
      </c>
      <c r="C51" s="10" t="s">
        <v>11</v>
      </c>
      <c r="D51" s="10" t="s">
        <v>423</v>
      </c>
      <c r="E51" s="10" t="s">
        <v>381</v>
      </c>
      <c r="F51" s="10" t="s">
        <v>420</v>
      </c>
      <c r="G51" s="17">
        <v>15351406.359999999</v>
      </c>
      <c r="H51" s="17">
        <v>15352963.9</v>
      </c>
      <c r="I51" s="17">
        <v>14945838.76</v>
      </c>
      <c r="J51" s="17">
        <v>2020329.17</v>
      </c>
      <c r="K51" s="17">
        <v>953370.49</v>
      </c>
      <c r="L51" s="17">
        <v>6793498.6200000001</v>
      </c>
      <c r="M51" s="17">
        <v>0</v>
      </c>
      <c r="N51" s="17">
        <v>0</v>
      </c>
      <c r="O51" s="17">
        <v>30612.98</v>
      </c>
      <c r="P51" s="17">
        <v>520697.2</v>
      </c>
      <c r="Q51" s="17">
        <v>0</v>
      </c>
      <c r="R51" s="17">
        <v>0</v>
      </c>
      <c r="S51" s="17">
        <v>2365657.41</v>
      </c>
      <c r="T51" s="17">
        <v>1217528.1299999999</v>
      </c>
      <c r="U51" s="17">
        <v>0</v>
      </c>
      <c r="V51" s="17">
        <v>0</v>
      </c>
      <c r="W51" s="17">
        <v>14762293.039999999</v>
      </c>
      <c r="X51" s="17">
        <v>1072.23</v>
      </c>
      <c r="Y51" s="17">
        <v>14763365.27</v>
      </c>
      <c r="Z51" s="19">
        <v>7.1555599999999997E-2</v>
      </c>
      <c r="AA51" s="19">
        <v>5.8400000000000001E-2</v>
      </c>
      <c r="AB51" s="17">
        <v>861600.12</v>
      </c>
      <c r="AC51" s="17">
        <v>0</v>
      </c>
      <c r="AD51" s="17">
        <v>0</v>
      </c>
      <c r="AE51" s="17">
        <v>1099.5899999999999</v>
      </c>
      <c r="AF51" s="17">
        <v>154.9</v>
      </c>
      <c r="AG51" s="11">
        <f t="shared" si="0"/>
        <v>1254.49</v>
      </c>
      <c r="AH51" s="17">
        <v>336612.72</v>
      </c>
      <c r="AI51" s="17">
        <v>27262.99</v>
      </c>
      <c r="AJ51" s="17">
        <v>72820.86</v>
      </c>
      <c r="AK51" s="17">
        <v>0</v>
      </c>
      <c r="AL51" s="17">
        <v>37397.199999999997</v>
      </c>
      <c r="AM51" s="17">
        <v>5400</v>
      </c>
      <c r="AN51" s="17">
        <v>40518.379999999997</v>
      </c>
      <c r="AO51" s="17">
        <v>9475</v>
      </c>
      <c r="AP51" s="17">
        <v>9582</v>
      </c>
      <c r="AQ51" s="17">
        <v>0</v>
      </c>
      <c r="AR51" s="17">
        <v>29802.1</v>
      </c>
      <c r="AS51" s="17">
        <v>11708.17</v>
      </c>
      <c r="AT51" s="17">
        <v>0</v>
      </c>
      <c r="AU51" s="17">
        <v>2778.97</v>
      </c>
      <c r="AV51" s="17">
        <v>4951.9799999999996</v>
      </c>
      <c r="AW51" s="17">
        <v>0</v>
      </c>
      <c r="AX51" s="17">
        <v>638797.48</v>
      </c>
      <c r="AY51" s="12">
        <f t="shared" si="1"/>
        <v>0</v>
      </c>
      <c r="AZ51" s="17">
        <v>0</v>
      </c>
      <c r="BA51" s="17">
        <v>194510</v>
      </c>
      <c r="BB51" s="17">
        <v>0</v>
      </c>
      <c r="BC51" s="17">
        <v>153966.57999999999</v>
      </c>
      <c r="BD51" s="17">
        <v>0</v>
      </c>
      <c r="BE51" s="17">
        <v>0</v>
      </c>
      <c r="BF51" s="17">
        <v>0</v>
      </c>
      <c r="BG51" s="37">
        <f t="shared" si="2"/>
        <v>0</v>
      </c>
      <c r="BH51" s="17">
        <v>0</v>
      </c>
      <c r="BI51" s="17">
        <v>2261</v>
      </c>
      <c r="BJ51" s="17">
        <v>830</v>
      </c>
      <c r="BK51" s="17">
        <v>5</v>
      </c>
      <c r="BL51" s="17">
        <v>-1</v>
      </c>
      <c r="BM51" s="17">
        <v>-10</v>
      </c>
      <c r="BN51" s="17">
        <v>-20</v>
      </c>
      <c r="BO51" s="17">
        <v>-53</v>
      </c>
      <c r="BP51" s="17">
        <v>-274</v>
      </c>
      <c r="BQ51" s="17">
        <v>1</v>
      </c>
      <c r="BR51" s="17">
        <v>-78</v>
      </c>
      <c r="BS51" s="17">
        <v>-228</v>
      </c>
      <c r="BT51" s="17">
        <v>-1</v>
      </c>
      <c r="BU51" s="17">
        <v>2432</v>
      </c>
      <c r="BV51" s="17">
        <v>0</v>
      </c>
      <c r="BW51" s="17">
        <v>67</v>
      </c>
      <c r="BX51" s="17">
        <v>33</v>
      </c>
      <c r="BY51" s="17">
        <v>139</v>
      </c>
      <c r="BZ51" s="17">
        <v>10</v>
      </c>
      <c r="CA51" s="17">
        <v>7</v>
      </c>
    </row>
    <row r="52" spans="1:79" ht="15.6" x14ac:dyDescent="0.3">
      <c r="A52" s="10">
        <v>5</v>
      </c>
      <c r="B52" s="10" t="s">
        <v>65</v>
      </c>
      <c r="C52" s="10" t="s">
        <v>66</v>
      </c>
      <c r="D52" s="10" t="s">
        <v>424</v>
      </c>
      <c r="E52" s="10" t="s">
        <v>390</v>
      </c>
      <c r="F52" s="10" t="s">
        <v>422</v>
      </c>
      <c r="G52" s="17">
        <v>21924910.219999999</v>
      </c>
      <c r="H52" s="17">
        <v>21924910.219999999</v>
      </c>
      <c r="I52" s="17">
        <v>20524322.77</v>
      </c>
      <c r="J52" s="17">
        <v>212619.21</v>
      </c>
      <c r="K52" s="17">
        <v>2032772.85</v>
      </c>
      <c r="L52" s="17">
        <v>6342483.8799999999</v>
      </c>
      <c r="M52" s="17">
        <v>0</v>
      </c>
      <c r="N52" s="17">
        <v>14560.43</v>
      </c>
      <c r="O52" s="17">
        <v>5907</v>
      </c>
      <c r="P52" s="17">
        <v>1009922.18</v>
      </c>
      <c r="Q52" s="17">
        <v>20025.009999999998</v>
      </c>
      <c r="R52" s="17">
        <v>0</v>
      </c>
      <c r="S52" s="17">
        <v>7376744.0899999999</v>
      </c>
      <c r="T52" s="17">
        <v>1730429.06</v>
      </c>
      <c r="U52" s="17">
        <v>9092.2800000000007</v>
      </c>
      <c r="V52" s="17">
        <v>1677</v>
      </c>
      <c r="W52" s="17">
        <v>20230015.82</v>
      </c>
      <c r="X52" s="17">
        <v>73676.28</v>
      </c>
      <c r="Y52" s="17">
        <v>20303692.100000001</v>
      </c>
      <c r="Z52" s="19">
        <v>4.4024710000000002E-2</v>
      </c>
      <c r="AA52" s="19">
        <v>7.51E-2</v>
      </c>
      <c r="AB52" s="17">
        <v>1518708.05</v>
      </c>
      <c r="AC52" s="17">
        <v>0</v>
      </c>
      <c r="AD52" s="17">
        <v>0</v>
      </c>
      <c r="AE52" s="17">
        <v>0</v>
      </c>
      <c r="AF52" s="17">
        <v>0</v>
      </c>
      <c r="AG52" s="11">
        <f t="shared" si="0"/>
        <v>0</v>
      </c>
      <c r="AH52" s="17">
        <v>633872.81999999995</v>
      </c>
      <c r="AI52" s="17">
        <v>51075.839999999997</v>
      </c>
      <c r="AJ52" s="17">
        <v>120825.45</v>
      </c>
      <c r="AK52" s="17">
        <v>19560.099999999999</v>
      </c>
      <c r="AL52" s="17">
        <v>92373.22</v>
      </c>
      <c r="AM52" s="17">
        <v>28790.97</v>
      </c>
      <c r="AN52" s="17">
        <v>66693</v>
      </c>
      <c r="AO52" s="17">
        <v>10100</v>
      </c>
      <c r="AP52" s="17">
        <v>7171.75</v>
      </c>
      <c r="AQ52" s="17">
        <v>39092.92</v>
      </c>
      <c r="AR52" s="17">
        <v>68980.149999999994</v>
      </c>
      <c r="AS52" s="17">
        <v>21022.799999999999</v>
      </c>
      <c r="AT52" s="17">
        <v>0</v>
      </c>
      <c r="AU52" s="17">
        <v>0</v>
      </c>
      <c r="AV52" s="17">
        <v>50900.05</v>
      </c>
      <c r="AW52" s="17">
        <v>0</v>
      </c>
      <c r="AX52" s="17">
        <v>1339231.68</v>
      </c>
      <c r="AY52" s="12">
        <f t="shared" si="1"/>
        <v>0</v>
      </c>
      <c r="AZ52" s="17">
        <v>0</v>
      </c>
      <c r="BA52" s="17">
        <v>194510</v>
      </c>
      <c r="BB52" s="17">
        <v>0</v>
      </c>
      <c r="BC52" s="17">
        <v>252961.66</v>
      </c>
      <c r="BD52" s="17">
        <v>0</v>
      </c>
      <c r="BE52" s="17">
        <v>0</v>
      </c>
      <c r="BF52" s="17">
        <v>0</v>
      </c>
      <c r="BG52" s="37">
        <f t="shared" si="2"/>
        <v>0</v>
      </c>
      <c r="BH52" s="17">
        <v>0</v>
      </c>
      <c r="BI52" s="17">
        <v>2089</v>
      </c>
      <c r="BJ52" s="17">
        <v>1026</v>
      </c>
      <c r="BK52" s="17">
        <v>1</v>
      </c>
      <c r="BL52" s="17">
        <v>0</v>
      </c>
      <c r="BM52" s="17">
        <v>-68</v>
      </c>
      <c r="BN52" s="17">
        <v>-97</v>
      </c>
      <c r="BO52" s="17">
        <v>-243</v>
      </c>
      <c r="BP52" s="17">
        <v>-178</v>
      </c>
      <c r="BQ52" s="17">
        <v>0</v>
      </c>
      <c r="BR52" s="17">
        <v>0</v>
      </c>
      <c r="BS52" s="17">
        <v>-294</v>
      </c>
      <c r="BT52" s="17">
        <v>-1</v>
      </c>
      <c r="BU52" s="17">
        <v>2235</v>
      </c>
      <c r="BV52" s="17">
        <v>0</v>
      </c>
      <c r="BW52" s="17">
        <v>181</v>
      </c>
      <c r="BX52" s="17">
        <v>30</v>
      </c>
      <c r="BY52" s="17">
        <v>68</v>
      </c>
      <c r="BZ52" s="17">
        <v>7</v>
      </c>
      <c r="CA52" s="17">
        <v>7</v>
      </c>
    </row>
    <row r="53" spans="1:79" ht="15.6" x14ac:dyDescent="0.3">
      <c r="A53" s="10">
        <v>5</v>
      </c>
      <c r="B53" s="10" t="s">
        <v>67</v>
      </c>
      <c r="C53" s="10" t="s">
        <v>68</v>
      </c>
      <c r="D53" s="10" t="s">
        <v>425</v>
      </c>
      <c r="E53" s="10" t="s">
        <v>381</v>
      </c>
      <c r="F53" s="10" t="s">
        <v>420</v>
      </c>
      <c r="G53" s="17">
        <v>9778599.9199999999</v>
      </c>
      <c r="H53" s="17">
        <v>9779214.9700000007</v>
      </c>
      <c r="I53" s="17">
        <v>9622535.4800000004</v>
      </c>
      <c r="J53" s="17">
        <v>2391973.94</v>
      </c>
      <c r="K53" s="17">
        <v>550195.06999999995</v>
      </c>
      <c r="L53" s="17">
        <v>2750652.77</v>
      </c>
      <c r="M53" s="17">
        <v>7828.16</v>
      </c>
      <c r="N53" s="17">
        <v>3246.2</v>
      </c>
      <c r="O53" s="17">
        <v>0</v>
      </c>
      <c r="P53" s="17">
        <v>313393.62</v>
      </c>
      <c r="Q53" s="17">
        <v>0</v>
      </c>
      <c r="R53" s="17">
        <v>0</v>
      </c>
      <c r="S53" s="17">
        <v>2376832</v>
      </c>
      <c r="T53" s="17">
        <v>455830.02</v>
      </c>
      <c r="U53" s="17">
        <v>0</v>
      </c>
      <c r="V53" s="17">
        <v>0</v>
      </c>
      <c r="W53" s="17">
        <v>9585758.9900000002</v>
      </c>
      <c r="X53" s="17">
        <v>19396.96</v>
      </c>
      <c r="Y53" s="17">
        <v>9605155.9499999993</v>
      </c>
      <c r="Z53" s="19">
        <v>3.1840350000000003E-2</v>
      </c>
      <c r="AA53" s="19">
        <v>7.7899999999999997E-2</v>
      </c>
      <c r="AB53" s="17">
        <v>746881.13</v>
      </c>
      <c r="AC53" s="17">
        <v>0</v>
      </c>
      <c r="AD53" s="17">
        <v>0</v>
      </c>
      <c r="AE53" s="17">
        <v>615.04999999999995</v>
      </c>
      <c r="AF53" s="17">
        <v>89.06</v>
      </c>
      <c r="AG53" s="11">
        <f t="shared" si="0"/>
        <v>704.1099999999999</v>
      </c>
      <c r="AH53" s="17">
        <v>281467.89</v>
      </c>
      <c r="AI53" s="17">
        <v>24404.23</v>
      </c>
      <c r="AJ53" s="17">
        <v>43715.01</v>
      </c>
      <c r="AK53" s="17">
        <v>0</v>
      </c>
      <c r="AL53" s="17">
        <v>42153.53</v>
      </c>
      <c r="AM53" s="17">
        <v>11875</v>
      </c>
      <c r="AN53" s="17">
        <v>51847.64</v>
      </c>
      <c r="AO53" s="17">
        <v>9475</v>
      </c>
      <c r="AP53" s="17">
        <v>0</v>
      </c>
      <c r="AQ53" s="17">
        <v>0</v>
      </c>
      <c r="AR53" s="17">
        <v>17297.14</v>
      </c>
      <c r="AS53" s="17">
        <v>7225.69</v>
      </c>
      <c r="AT53" s="17">
        <v>0</v>
      </c>
      <c r="AU53" s="17">
        <v>12971.39</v>
      </c>
      <c r="AV53" s="17">
        <v>3494.25</v>
      </c>
      <c r="AW53" s="17">
        <v>0</v>
      </c>
      <c r="AX53" s="17">
        <v>541108.93000000005</v>
      </c>
      <c r="AY53" s="12">
        <f t="shared" si="1"/>
        <v>0</v>
      </c>
      <c r="AZ53" s="17">
        <v>0</v>
      </c>
      <c r="BA53" s="17">
        <v>194510</v>
      </c>
      <c r="BB53" s="17">
        <v>0</v>
      </c>
      <c r="BC53" s="17">
        <v>111640.26</v>
      </c>
      <c r="BD53" s="17">
        <v>0</v>
      </c>
      <c r="BE53" s="17">
        <v>0</v>
      </c>
      <c r="BF53" s="17">
        <v>0</v>
      </c>
      <c r="BG53" s="37">
        <f t="shared" si="2"/>
        <v>0</v>
      </c>
      <c r="BH53" s="17">
        <v>0</v>
      </c>
      <c r="BI53" s="21">
        <v>995</v>
      </c>
      <c r="BJ53" s="21">
        <v>359</v>
      </c>
      <c r="BK53" s="21">
        <v>0</v>
      </c>
      <c r="BL53" s="21">
        <v>0</v>
      </c>
      <c r="BM53" s="21">
        <v>-12</v>
      </c>
      <c r="BN53" s="21">
        <v>-46</v>
      </c>
      <c r="BO53" s="21">
        <v>-17</v>
      </c>
      <c r="BP53" s="21">
        <v>-109</v>
      </c>
      <c r="BQ53" s="21">
        <v>0</v>
      </c>
      <c r="BR53" s="21">
        <v>0</v>
      </c>
      <c r="BS53" s="21">
        <v>-107</v>
      </c>
      <c r="BT53" s="21">
        <v>-5</v>
      </c>
      <c r="BU53" s="21">
        <v>1058</v>
      </c>
      <c r="BV53" s="21">
        <v>4</v>
      </c>
      <c r="BW53" s="21">
        <v>22</v>
      </c>
      <c r="BX53" s="21">
        <v>8</v>
      </c>
      <c r="BY53" s="21">
        <v>38</v>
      </c>
      <c r="BZ53" s="21">
        <v>3</v>
      </c>
      <c r="CA53" s="21">
        <v>2</v>
      </c>
    </row>
    <row r="54" spans="1:79" ht="15.6" x14ac:dyDescent="0.3">
      <c r="A54" s="10">
        <v>5</v>
      </c>
      <c r="B54" s="10" t="s">
        <v>73</v>
      </c>
      <c r="C54" s="10" t="s">
        <v>44</v>
      </c>
      <c r="D54" s="10" t="s">
        <v>426</v>
      </c>
      <c r="E54" s="10" t="s">
        <v>378</v>
      </c>
      <c r="F54" s="10" t="s">
        <v>422</v>
      </c>
      <c r="G54" s="17">
        <v>11158970.890000001</v>
      </c>
      <c r="H54" s="17">
        <v>11158970.890000001</v>
      </c>
      <c r="I54" s="17">
        <v>10795610.09</v>
      </c>
      <c r="J54" s="17">
        <v>2331966.41</v>
      </c>
      <c r="K54" s="17">
        <v>481654.3</v>
      </c>
      <c r="L54" s="17">
        <v>2888766.26</v>
      </c>
      <c r="M54" s="17">
        <v>0</v>
      </c>
      <c r="N54" s="17">
        <v>0</v>
      </c>
      <c r="O54" s="17">
        <v>32245.59</v>
      </c>
      <c r="P54" s="17">
        <v>579771.79</v>
      </c>
      <c r="Q54" s="17">
        <v>0</v>
      </c>
      <c r="R54" s="17">
        <v>0</v>
      </c>
      <c r="S54" s="17">
        <v>3398228.61</v>
      </c>
      <c r="T54" s="17">
        <v>106768.52</v>
      </c>
      <c r="U54" s="17">
        <v>0</v>
      </c>
      <c r="V54" s="17">
        <v>0</v>
      </c>
      <c r="W54" s="17">
        <v>10912736.210000001</v>
      </c>
      <c r="X54" s="17">
        <v>0</v>
      </c>
      <c r="Y54" s="17">
        <v>10912736.210000001</v>
      </c>
      <c r="Z54" s="19">
        <v>7.7456479999999999E-3</v>
      </c>
      <c r="AA54" s="19">
        <v>0.1002</v>
      </c>
      <c r="AB54" s="17">
        <v>1093334.73</v>
      </c>
      <c r="AC54" s="17">
        <v>0</v>
      </c>
      <c r="AD54" s="17">
        <v>0</v>
      </c>
      <c r="AE54" s="17">
        <v>0</v>
      </c>
      <c r="AF54" s="17">
        <v>323.94</v>
      </c>
      <c r="AG54" s="11">
        <f t="shared" si="0"/>
        <v>323.94</v>
      </c>
      <c r="AH54" s="17">
        <v>496432.06</v>
      </c>
      <c r="AI54" s="17">
        <v>38686.22</v>
      </c>
      <c r="AJ54" s="17">
        <v>112706.46</v>
      </c>
      <c r="AK54" s="17">
        <v>187.6</v>
      </c>
      <c r="AL54" s="17">
        <v>94504.2</v>
      </c>
      <c r="AM54" s="17">
        <v>1058.21</v>
      </c>
      <c r="AN54" s="17">
        <v>33177.94</v>
      </c>
      <c r="AO54" s="17">
        <v>10500</v>
      </c>
      <c r="AP54" s="17">
        <v>11333.26</v>
      </c>
      <c r="AQ54" s="17">
        <v>17881.689999999999</v>
      </c>
      <c r="AR54" s="17">
        <v>27017.8</v>
      </c>
      <c r="AS54" s="17">
        <v>4823.18</v>
      </c>
      <c r="AT54" s="17">
        <v>0</v>
      </c>
      <c r="AU54" s="17">
        <v>900</v>
      </c>
      <c r="AV54" s="17">
        <v>0</v>
      </c>
      <c r="AW54" s="17">
        <v>103703.86</v>
      </c>
      <c r="AX54" s="17">
        <v>896018.81</v>
      </c>
      <c r="AY54" s="12">
        <f t="shared" si="1"/>
        <v>0.11573848544541157</v>
      </c>
      <c r="AZ54" s="17">
        <v>729</v>
      </c>
      <c r="BA54" s="17">
        <v>194510</v>
      </c>
      <c r="BB54" s="17">
        <v>0</v>
      </c>
      <c r="BC54" s="17">
        <v>220928.35</v>
      </c>
      <c r="BD54" s="17">
        <v>0</v>
      </c>
      <c r="BE54" s="17">
        <v>0</v>
      </c>
      <c r="BF54" s="17">
        <v>0</v>
      </c>
      <c r="BG54" s="37">
        <f t="shared" si="2"/>
        <v>0</v>
      </c>
      <c r="BH54" s="17">
        <v>0</v>
      </c>
      <c r="BI54" s="17">
        <v>2420</v>
      </c>
      <c r="BJ54" s="17">
        <v>0</v>
      </c>
      <c r="BK54" s="17">
        <v>4</v>
      </c>
      <c r="BL54" s="17">
        <v>-5</v>
      </c>
      <c r="BM54" s="17">
        <v>0</v>
      </c>
      <c r="BN54" s="17">
        <v>-20</v>
      </c>
      <c r="BO54" s="17">
        <v>0</v>
      </c>
      <c r="BP54" s="17">
        <v>-209</v>
      </c>
      <c r="BQ54" s="17">
        <v>0</v>
      </c>
      <c r="BR54" s="17">
        <v>0</v>
      </c>
      <c r="BS54" s="17">
        <v>-1083</v>
      </c>
      <c r="BT54" s="17">
        <v>-8</v>
      </c>
      <c r="BU54" s="17">
        <v>1099</v>
      </c>
      <c r="BV54" s="17">
        <v>5</v>
      </c>
      <c r="BW54" s="17">
        <v>240</v>
      </c>
      <c r="BX54" s="17">
        <v>139</v>
      </c>
      <c r="BY54" s="17">
        <v>625</v>
      </c>
      <c r="BZ54" s="17">
        <v>74</v>
      </c>
      <c r="CA54" s="17">
        <v>6</v>
      </c>
    </row>
    <row r="55" spans="1:79" ht="15.6" x14ac:dyDescent="0.3">
      <c r="A55" s="10">
        <v>5</v>
      </c>
      <c r="B55" s="10" t="s">
        <v>112</v>
      </c>
      <c r="C55" s="10" t="s">
        <v>113</v>
      </c>
      <c r="D55" s="10" t="s">
        <v>427</v>
      </c>
      <c r="E55" s="10" t="s">
        <v>378</v>
      </c>
      <c r="F55" s="10" t="s">
        <v>422</v>
      </c>
      <c r="G55" s="17">
        <v>32707579.140000001</v>
      </c>
      <c r="H55" s="17">
        <v>32707579.140000001</v>
      </c>
      <c r="I55" s="17">
        <v>32332757.84</v>
      </c>
      <c r="J55" s="17">
        <v>6009874.79</v>
      </c>
      <c r="K55" s="17">
        <v>1171226.5900000001</v>
      </c>
      <c r="L55" s="17">
        <v>13099911.24</v>
      </c>
      <c r="M55" s="17">
        <v>0</v>
      </c>
      <c r="N55" s="17">
        <v>0</v>
      </c>
      <c r="O55" s="17">
        <v>48589.58</v>
      </c>
      <c r="P55" s="17">
        <v>1162834.24</v>
      </c>
      <c r="Q55" s="17">
        <v>0</v>
      </c>
      <c r="R55" s="17">
        <v>0</v>
      </c>
      <c r="S55" s="17">
        <v>3582605.15</v>
      </c>
      <c r="T55" s="17">
        <v>5257161.5599999996</v>
      </c>
      <c r="U55" s="17">
        <v>0</v>
      </c>
      <c r="V55" s="17">
        <v>0</v>
      </c>
      <c r="W55" s="17">
        <v>32169131.170000002</v>
      </c>
      <c r="X55" s="17">
        <v>0</v>
      </c>
      <c r="Y55" s="17">
        <v>32169131.170000002</v>
      </c>
      <c r="Z55" s="19">
        <v>0.12222429999999999</v>
      </c>
      <c r="AA55" s="19">
        <v>5.6099999999999997E-2</v>
      </c>
      <c r="AB55" s="17">
        <v>1804756.53</v>
      </c>
      <c r="AC55" s="17">
        <v>0</v>
      </c>
      <c r="AD55" s="17">
        <v>0</v>
      </c>
      <c r="AE55" s="17">
        <v>0</v>
      </c>
      <c r="AF55" s="17">
        <v>0</v>
      </c>
      <c r="AG55" s="11">
        <f t="shared" si="0"/>
        <v>0</v>
      </c>
      <c r="AH55" s="17">
        <v>812813.95</v>
      </c>
      <c r="AI55" s="17">
        <v>67697.19</v>
      </c>
      <c r="AJ55" s="17">
        <v>208450.74</v>
      </c>
      <c r="AK55" s="17">
        <v>570</v>
      </c>
      <c r="AL55" s="17">
        <v>110254.88</v>
      </c>
      <c r="AM55" s="17">
        <v>30400</v>
      </c>
      <c r="AN55" s="17">
        <v>45172.02</v>
      </c>
      <c r="AO55" s="17">
        <v>10500</v>
      </c>
      <c r="AP55" s="17">
        <v>0</v>
      </c>
      <c r="AQ55" s="17">
        <v>5978.23</v>
      </c>
      <c r="AR55" s="17">
        <v>85481.31</v>
      </c>
      <c r="AS55" s="17">
        <v>22742.41</v>
      </c>
      <c r="AT55" s="17">
        <v>0</v>
      </c>
      <c r="AU55" s="17">
        <v>36405.97</v>
      </c>
      <c r="AV55" s="17">
        <v>1245.7</v>
      </c>
      <c r="AW55" s="17">
        <v>0</v>
      </c>
      <c r="AX55" s="17">
        <v>1580992.67</v>
      </c>
      <c r="AY55" s="12">
        <f t="shared" si="1"/>
        <v>0</v>
      </c>
      <c r="AZ55" s="17">
        <v>0</v>
      </c>
      <c r="BA55" s="17">
        <v>194510</v>
      </c>
      <c r="BB55" s="17">
        <v>0</v>
      </c>
      <c r="BC55" s="17">
        <v>360169.94</v>
      </c>
      <c r="BD55" s="17">
        <v>0</v>
      </c>
      <c r="BE55" s="17">
        <v>0</v>
      </c>
      <c r="BF55" s="17">
        <v>0</v>
      </c>
      <c r="BG55" s="37">
        <f t="shared" si="2"/>
        <v>0</v>
      </c>
      <c r="BH55" s="17">
        <v>0</v>
      </c>
      <c r="BI55" s="17">
        <v>6091</v>
      </c>
      <c r="BJ55" s="17">
        <v>2030</v>
      </c>
      <c r="BK55" s="17">
        <v>264</v>
      </c>
      <c r="BL55" s="17">
        <v>0</v>
      </c>
      <c r="BM55" s="17">
        <v>-20</v>
      </c>
      <c r="BN55" s="17">
        <v>-139</v>
      </c>
      <c r="BO55" s="17">
        <v>-216</v>
      </c>
      <c r="BP55" s="17">
        <v>-968</v>
      </c>
      <c r="BQ55" s="17">
        <v>1</v>
      </c>
      <c r="BR55" s="17">
        <v>16</v>
      </c>
      <c r="BS55" s="17">
        <v>-659</v>
      </c>
      <c r="BT55" s="17">
        <v>-3</v>
      </c>
      <c r="BU55" s="17">
        <v>6397</v>
      </c>
      <c r="BV55" s="17">
        <v>2</v>
      </c>
      <c r="BW55" s="17">
        <v>101</v>
      </c>
      <c r="BX55" s="17">
        <v>77</v>
      </c>
      <c r="BY55" s="17">
        <v>463</v>
      </c>
      <c r="BZ55" s="17">
        <v>16</v>
      </c>
      <c r="CA55" s="17">
        <v>6</v>
      </c>
    </row>
    <row r="56" spans="1:79" ht="15.6" x14ac:dyDescent="0.3">
      <c r="A56" s="10">
        <v>5</v>
      </c>
      <c r="B56" s="10" t="s">
        <v>117</v>
      </c>
      <c r="C56" s="10" t="s">
        <v>118</v>
      </c>
      <c r="D56" s="10" t="s">
        <v>419</v>
      </c>
      <c r="E56" s="10" t="s">
        <v>381</v>
      </c>
      <c r="F56" s="10" t="s">
        <v>420</v>
      </c>
      <c r="G56" s="17">
        <v>24207880.109999999</v>
      </c>
      <c r="H56" s="17">
        <v>24207880.109999999</v>
      </c>
      <c r="I56" s="17">
        <v>23224442.629999999</v>
      </c>
      <c r="J56" s="17">
        <v>8945716.9800000004</v>
      </c>
      <c r="K56" s="17">
        <v>1551835.43</v>
      </c>
      <c r="L56" s="17">
        <v>6791237.8899999997</v>
      </c>
      <c r="M56" s="17">
        <v>1264.55</v>
      </c>
      <c r="N56" s="17">
        <v>-144.80000000000001</v>
      </c>
      <c r="O56" s="17">
        <v>17647.45</v>
      </c>
      <c r="P56" s="17">
        <v>521790.7</v>
      </c>
      <c r="Q56" s="17">
        <v>17826.2</v>
      </c>
      <c r="R56" s="17">
        <v>3915.85</v>
      </c>
      <c r="S56" s="17">
        <v>2595060.16</v>
      </c>
      <c r="T56" s="17">
        <v>1892687.14</v>
      </c>
      <c r="U56" s="17">
        <v>0</v>
      </c>
      <c r="V56" s="17">
        <v>0</v>
      </c>
      <c r="W56" s="17">
        <v>23514139.82</v>
      </c>
      <c r="X56" s="17">
        <v>220725.19</v>
      </c>
      <c r="Y56" s="17">
        <v>23734865.010000002</v>
      </c>
      <c r="Z56" s="19">
        <v>6.875937E-2</v>
      </c>
      <c r="AA56" s="19">
        <v>5.0999999999999997E-2</v>
      </c>
      <c r="AB56" s="17">
        <v>1198164.07</v>
      </c>
      <c r="AC56" s="17">
        <v>0</v>
      </c>
      <c r="AD56" s="17">
        <v>0</v>
      </c>
      <c r="AE56" s="17">
        <v>0</v>
      </c>
      <c r="AF56" s="17">
        <v>0</v>
      </c>
      <c r="AG56" s="11">
        <f t="shared" si="0"/>
        <v>0</v>
      </c>
      <c r="AH56" s="17">
        <v>506246.14</v>
      </c>
      <c r="AI56" s="17">
        <v>52732.79</v>
      </c>
      <c r="AJ56" s="17">
        <v>99312.02</v>
      </c>
      <c r="AK56" s="17">
        <v>7996.25</v>
      </c>
      <c r="AL56" s="17">
        <v>61899.93</v>
      </c>
      <c r="AM56" s="17">
        <v>5411.63</v>
      </c>
      <c r="AN56" s="17">
        <v>49557.64</v>
      </c>
      <c r="AO56" s="17">
        <v>10500</v>
      </c>
      <c r="AP56" s="17">
        <v>41100</v>
      </c>
      <c r="AQ56" s="17">
        <v>68026.039999999994</v>
      </c>
      <c r="AR56" s="17">
        <f>12092.68+17130.62+41403.14</f>
        <v>70626.44</v>
      </c>
      <c r="AS56" s="17">
        <v>18619.080000000002</v>
      </c>
      <c r="AT56" s="17">
        <v>0</v>
      </c>
      <c r="AU56" s="17">
        <v>10434.530000000001</v>
      </c>
      <c r="AV56" s="17">
        <v>829</v>
      </c>
      <c r="AW56" s="17">
        <v>0</v>
      </c>
      <c r="AX56" s="17">
        <v>1093194.8899999999</v>
      </c>
      <c r="AY56" s="12">
        <f t="shared" si="1"/>
        <v>0</v>
      </c>
      <c r="AZ56" s="17">
        <v>0</v>
      </c>
      <c r="BA56" s="17">
        <v>194258.82</v>
      </c>
      <c r="BB56" s="17">
        <v>0</v>
      </c>
      <c r="BC56" s="17">
        <v>126502.57</v>
      </c>
      <c r="BD56" s="17">
        <v>0</v>
      </c>
      <c r="BE56" s="17">
        <v>0</v>
      </c>
      <c r="BF56" s="17">
        <v>0</v>
      </c>
      <c r="BG56" s="37">
        <f t="shared" si="2"/>
        <v>0</v>
      </c>
      <c r="BH56" s="17">
        <v>0</v>
      </c>
      <c r="BI56" s="17">
        <v>2383</v>
      </c>
      <c r="BJ56" s="17">
        <v>969</v>
      </c>
      <c r="BK56" s="17">
        <v>12</v>
      </c>
      <c r="BL56" s="17">
        <v>0</v>
      </c>
      <c r="BM56" s="17">
        <v>-20</v>
      </c>
      <c r="BN56" s="17">
        <v>-40</v>
      </c>
      <c r="BO56" s="17">
        <v>-97</v>
      </c>
      <c r="BP56" s="17">
        <v>-466</v>
      </c>
      <c r="BQ56" s="17">
        <v>0</v>
      </c>
      <c r="BR56" s="17">
        <v>-5</v>
      </c>
      <c r="BS56" s="17">
        <v>-383</v>
      </c>
      <c r="BT56" s="17">
        <v>-1</v>
      </c>
      <c r="BU56" s="17">
        <v>2352</v>
      </c>
      <c r="BV56" s="17">
        <v>8</v>
      </c>
      <c r="BW56" s="17">
        <v>97</v>
      </c>
      <c r="BX56" s="17">
        <v>23</v>
      </c>
      <c r="BY56" s="17">
        <v>142</v>
      </c>
      <c r="BZ56" s="17">
        <v>96</v>
      </c>
      <c r="CA56" s="17">
        <v>15</v>
      </c>
    </row>
    <row r="57" spans="1:79" ht="15.6" x14ac:dyDescent="0.3">
      <c r="A57" s="10">
        <v>5</v>
      </c>
      <c r="B57" s="10" t="s">
        <v>189</v>
      </c>
      <c r="C57" s="10" t="s">
        <v>190</v>
      </c>
      <c r="D57" s="10" t="s">
        <v>428</v>
      </c>
      <c r="E57" s="10" t="s">
        <v>378</v>
      </c>
      <c r="F57" s="10" t="s">
        <v>422</v>
      </c>
      <c r="G57" s="17">
        <v>35815485.670000002</v>
      </c>
      <c r="H57" s="17">
        <v>35815485.670000002</v>
      </c>
      <c r="I57" s="17">
        <v>35172661.450000003</v>
      </c>
      <c r="J57" s="17">
        <v>8452790.5999999996</v>
      </c>
      <c r="K57" s="17">
        <v>2318638.35</v>
      </c>
      <c r="L57" s="17">
        <v>9976108.3900000006</v>
      </c>
      <c r="M57" s="17">
        <v>0</v>
      </c>
      <c r="N57" s="17">
        <v>0</v>
      </c>
      <c r="O57" s="17">
        <v>0</v>
      </c>
      <c r="P57" s="17">
        <v>773116.09</v>
      </c>
      <c r="Q57" s="17">
        <v>0</v>
      </c>
      <c r="R57" s="17">
        <v>0</v>
      </c>
      <c r="S57" s="17">
        <v>6622064.5800000001</v>
      </c>
      <c r="T57" s="17">
        <v>4223723.47</v>
      </c>
      <c r="U57" s="17">
        <v>0</v>
      </c>
      <c r="V57" s="17">
        <v>0</v>
      </c>
      <c r="W57" s="17">
        <v>34571876.969999999</v>
      </c>
      <c r="X57" s="17">
        <v>23570.66</v>
      </c>
      <c r="Y57" s="17">
        <v>34595447.630000003</v>
      </c>
      <c r="Z57" s="19">
        <v>0.1466248</v>
      </c>
      <c r="AA57" s="19">
        <v>4.9299999999999997E-2</v>
      </c>
      <c r="AB57" s="17">
        <v>1706027.48</v>
      </c>
      <c r="AC57" s="17">
        <v>0</v>
      </c>
      <c r="AD57" s="17">
        <v>0</v>
      </c>
      <c r="AE57" s="17">
        <v>0</v>
      </c>
      <c r="AF57" s="17">
        <v>0</v>
      </c>
      <c r="AG57" s="11">
        <f t="shared" si="0"/>
        <v>0</v>
      </c>
      <c r="AH57" s="17">
        <v>735751.31</v>
      </c>
      <c r="AI57" s="17">
        <v>59901.49</v>
      </c>
      <c r="AJ57" s="17">
        <v>132438.19</v>
      </c>
      <c r="AK57" s="17">
        <v>0</v>
      </c>
      <c r="AL57" s="17">
        <v>116732.58</v>
      </c>
      <c r="AM57" s="17">
        <v>33305.839999999997</v>
      </c>
      <c r="AN57" s="17">
        <v>43443.99</v>
      </c>
      <c r="AO57" s="17">
        <v>10100</v>
      </c>
      <c r="AP57" s="17">
        <v>19172.95</v>
      </c>
      <c r="AQ57" s="17">
        <v>0</v>
      </c>
      <c r="AR57" s="17">
        <v>68412.34</v>
      </c>
      <c r="AS57" s="17">
        <v>22689.55</v>
      </c>
      <c r="AT57" s="17">
        <v>25172.36</v>
      </c>
      <c r="AU57" s="17">
        <v>12652.93</v>
      </c>
      <c r="AV57" s="17">
        <v>26560.93</v>
      </c>
      <c r="AW57" s="17">
        <v>0</v>
      </c>
      <c r="AX57" s="17">
        <v>1438022.59</v>
      </c>
      <c r="AY57" s="12">
        <f t="shared" si="1"/>
        <v>0</v>
      </c>
      <c r="AZ57" s="17">
        <v>112.93</v>
      </c>
      <c r="BA57" s="17">
        <v>194509.56</v>
      </c>
      <c r="BB57" s="17">
        <v>0</v>
      </c>
      <c r="BC57" s="17">
        <v>322604.82</v>
      </c>
      <c r="BD57" s="17">
        <v>0</v>
      </c>
      <c r="BE57" s="17">
        <v>0</v>
      </c>
      <c r="BF57" s="17">
        <v>0</v>
      </c>
      <c r="BG57" s="37">
        <f t="shared" si="2"/>
        <v>0</v>
      </c>
      <c r="BH57" s="17">
        <v>0</v>
      </c>
      <c r="BI57" s="17">
        <v>4218</v>
      </c>
      <c r="BJ57" s="17">
        <v>1823</v>
      </c>
      <c r="BK57" s="17">
        <v>10</v>
      </c>
      <c r="BL57" s="17">
        <v>0</v>
      </c>
      <c r="BM57" s="17">
        <v>-48</v>
      </c>
      <c r="BN57" s="17">
        <v>-153</v>
      </c>
      <c r="BO57" s="17">
        <v>-286</v>
      </c>
      <c r="BP57" s="17">
        <v>-448</v>
      </c>
      <c r="BQ57" s="17">
        <v>1</v>
      </c>
      <c r="BR57" s="17">
        <v>0</v>
      </c>
      <c r="BS57" s="17">
        <v>-341</v>
      </c>
      <c r="BT57" s="17">
        <v>-4</v>
      </c>
      <c r="BU57" s="17">
        <v>4772</v>
      </c>
      <c r="BV57" s="17">
        <v>1</v>
      </c>
      <c r="BW57" s="17">
        <v>137</v>
      </c>
      <c r="BX57" s="17">
        <v>47</v>
      </c>
      <c r="BY57" s="17">
        <v>126</v>
      </c>
      <c r="BZ57" s="17">
        <v>1</v>
      </c>
      <c r="CA57" s="17">
        <v>8</v>
      </c>
    </row>
    <row r="58" spans="1:79" ht="17.399999999999999" customHeight="1" x14ac:dyDescent="0.3">
      <c r="A58" s="10">
        <v>5</v>
      </c>
      <c r="B58" s="10" t="s">
        <v>203</v>
      </c>
      <c r="C58" s="10" t="s">
        <v>204</v>
      </c>
      <c r="D58" s="16" t="s">
        <v>426</v>
      </c>
      <c r="E58" s="10" t="s">
        <v>378</v>
      </c>
      <c r="F58" s="10" t="s">
        <v>422</v>
      </c>
      <c r="G58" s="17">
        <v>51561320.670000002</v>
      </c>
      <c r="H58" s="17">
        <v>51561320.670000002</v>
      </c>
      <c r="I58" s="17">
        <f>51561320.67-690105.78</f>
        <v>50871214.890000001</v>
      </c>
      <c r="J58" s="17">
        <v>9500417.9900000002</v>
      </c>
      <c r="K58" s="17">
        <v>2693035.33</v>
      </c>
      <c r="L58" s="17">
        <v>19782245.190000001</v>
      </c>
      <c r="M58" s="17">
        <v>0</v>
      </c>
      <c r="N58" s="17">
        <v>0</v>
      </c>
      <c r="O58" s="17">
        <v>54854.91</v>
      </c>
      <c r="P58" s="17">
        <v>1862884.44</v>
      </c>
      <c r="Q58" s="17">
        <v>0</v>
      </c>
      <c r="R58" s="17">
        <v>0</v>
      </c>
      <c r="S58" s="17">
        <v>4957347.5199999996</v>
      </c>
      <c r="T58" s="17">
        <v>8866371.6600000001</v>
      </c>
      <c r="U58" s="17">
        <v>0</v>
      </c>
      <c r="V58" s="17">
        <v>0</v>
      </c>
      <c r="W58" s="17">
        <v>49856209.719999999</v>
      </c>
      <c r="X58" s="17">
        <v>36896.18</v>
      </c>
      <c r="Y58" s="17">
        <v>49893105.899999999</v>
      </c>
      <c r="Z58" s="19">
        <f>7455441.39/51561320.67</f>
        <v>0.14459368559847247</v>
      </c>
      <c r="AA58" s="19">
        <v>4.2700000000000002E-2</v>
      </c>
      <c r="AB58" s="17">
        <v>2129020.7000000002</v>
      </c>
      <c r="AC58" s="17">
        <v>0</v>
      </c>
      <c r="AD58" s="17">
        <v>0</v>
      </c>
      <c r="AE58" s="17">
        <v>0</v>
      </c>
      <c r="AF58" s="17">
        <v>0</v>
      </c>
      <c r="AG58" s="11">
        <f t="shared" si="0"/>
        <v>0</v>
      </c>
      <c r="AH58" s="17">
        <v>1161948.21</v>
      </c>
      <c r="AI58" s="17">
        <v>96368.51</v>
      </c>
      <c r="AJ58" s="17">
        <v>205931.22</v>
      </c>
      <c r="AK58" s="17">
        <v>45917.51</v>
      </c>
      <c r="AL58" s="17">
        <v>158102.82999999999</v>
      </c>
      <c r="AM58" s="17">
        <v>33600</v>
      </c>
      <c r="AN58" s="17">
        <v>55746.29</v>
      </c>
      <c r="AO58" s="17">
        <v>10100</v>
      </c>
      <c r="AP58" s="17">
        <v>14300</v>
      </c>
      <c r="AQ58" s="17">
        <v>0</v>
      </c>
      <c r="AR58" s="17">
        <v>74786.720000000001</v>
      </c>
      <c r="AS58" s="17">
        <v>31776.9</v>
      </c>
      <c r="AT58" s="17">
        <v>0</v>
      </c>
      <c r="AU58" s="17">
        <v>20366.830000000002</v>
      </c>
      <c r="AV58" s="17">
        <v>17427.22</v>
      </c>
      <c r="AW58" s="17">
        <v>0</v>
      </c>
      <c r="AX58" s="17">
        <v>2130459.56</v>
      </c>
      <c r="AY58" s="12">
        <f t="shared" si="1"/>
        <v>0</v>
      </c>
      <c r="AZ58" s="17">
        <v>0</v>
      </c>
      <c r="BA58" s="17">
        <v>194509.56</v>
      </c>
      <c r="BB58" s="17">
        <v>0</v>
      </c>
      <c r="BC58" s="17">
        <v>302263.39</v>
      </c>
      <c r="BD58" s="17">
        <v>0</v>
      </c>
      <c r="BE58" s="17">
        <v>0</v>
      </c>
      <c r="BF58" s="17">
        <v>0</v>
      </c>
      <c r="BG58" s="37">
        <f t="shared" si="2"/>
        <v>0</v>
      </c>
      <c r="BH58" s="17">
        <v>0</v>
      </c>
      <c r="BI58" s="17">
        <v>8416</v>
      </c>
      <c r="BJ58" s="17">
        <v>2926</v>
      </c>
      <c r="BK58" s="17">
        <v>183</v>
      </c>
      <c r="BL58" s="17">
        <v>-3</v>
      </c>
      <c r="BM58" s="17">
        <v>-24</v>
      </c>
      <c r="BN58" s="17">
        <v>-131</v>
      </c>
      <c r="BO58" s="17">
        <v>-415</v>
      </c>
      <c r="BP58" s="17">
        <v>-1232</v>
      </c>
      <c r="BQ58" s="17">
        <v>0</v>
      </c>
      <c r="BR58" s="17">
        <v>1</v>
      </c>
      <c r="BS58" s="17">
        <v>-270</v>
      </c>
      <c r="BT58" s="17">
        <v>-4</v>
      </c>
      <c r="BU58" s="17">
        <v>9447</v>
      </c>
      <c r="BV58" s="17">
        <v>0</v>
      </c>
      <c r="BW58" s="17">
        <v>40</v>
      </c>
      <c r="BX58" s="17">
        <v>6</v>
      </c>
      <c r="BY58" s="17">
        <v>144</v>
      </c>
      <c r="BZ58" s="17">
        <v>96</v>
      </c>
      <c r="CA58" s="17">
        <v>1</v>
      </c>
    </row>
    <row r="59" spans="1:79" ht="15.6" x14ac:dyDescent="0.3">
      <c r="A59" s="10">
        <v>5</v>
      </c>
      <c r="B59" s="10" t="s">
        <v>214</v>
      </c>
      <c r="C59" s="10" t="s">
        <v>215</v>
      </c>
      <c r="D59" s="10" t="s">
        <v>409</v>
      </c>
      <c r="E59" s="10" t="s">
        <v>378</v>
      </c>
      <c r="F59" s="10" t="s">
        <v>422</v>
      </c>
      <c r="G59" s="17">
        <v>25219608.460000001</v>
      </c>
      <c r="H59" s="17">
        <v>25226927.32</v>
      </c>
      <c r="I59" s="17">
        <v>23690244.82</v>
      </c>
      <c r="J59" s="17">
        <v>2634047.62</v>
      </c>
      <c r="K59" s="17">
        <v>1119467.07</v>
      </c>
      <c r="L59" s="17">
        <v>11358665.1</v>
      </c>
      <c r="M59" s="17">
        <v>0</v>
      </c>
      <c r="N59" s="17">
        <v>0</v>
      </c>
      <c r="O59" s="17">
        <v>3726.36</v>
      </c>
      <c r="P59" s="17">
        <v>1099147.46</v>
      </c>
      <c r="Q59" s="17">
        <v>0</v>
      </c>
      <c r="R59" s="17">
        <v>0</v>
      </c>
      <c r="S59" s="17">
        <v>2922291.88</v>
      </c>
      <c r="T59" s="17">
        <v>3298891.85</v>
      </c>
      <c r="U59" s="17">
        <v>1812.99</v>
      </c>
      <c r="V59" s="17">
        <v>0</v>
      </c>
      <c r="W59" s="17">
        <v>23868348.210000001</v>
      </c>
      <c r="X59" s="17">
        <v>1812.99</v>
      </c>
      <c r="Y59" s="17">
        <v>23870161.199999999</v>
      </c>
      <c r="Z59" s="19">
        <v>2.954936E-2</v>
      </c>
      <c r="AA59" s="19">
        <v>0.06</v>
      </c>
      <c r="AB59" s="17">
        <v>1432110.87</v>
      </c>
      <c r="AC59" s="17">
        <v>0</v>
      </c>
      <c r="AD59" s="17">
        <v>0</v>
      </c>
      <c r="AE59" s="17">
        <v>0</v>
      </c>
      <c r="AF59" s="17">
        <v>0</v>
      </c>
      <c r="AG59" s="11">
        <f t="shared" si="0"/>
        <v>0</v>
      </c>
      <c r="AH59" s="17">
        <v>612752.81999999995</v>
      </c>
      <c r="AI59" s="17">
        <v>50332.7</v>
      </c>
      <c r="AJ59" s="17">
        <v>117905.92</v>
      </c>
      <c r="AK59" s="17">
        <v>7537.21</v>
      </c>
      <c r="AL59" s="17">
        <v>130503.79</v>
      </c>
      <c r="AM59" s="17">
        <v>3733</v>
      </c>
      <c r="AN59" s="17">
        <v>50099.54</v>
      </c>
      <c r="AO59" s="17">
        <v>10100</v>
      </c>
      <c r="AP59" s="17">
        <v>620</v>
      </c>
      <c r="AQ59" s="17">
        <v>2301.8200000000002</v>
      </c>
      <c r="AR59" s="17">
        <v>67054.97</v>
      </c>
      <c r="AS59" s="17">
        <v>31227.61</v>
      </c>
      <c r="AT59" s="17">
        <v>15580.95</v>
      </c>
      <c r="AU59" s="17">
        <v>7068.77</v>
      </c>
      <c r="AV59" s="17">
        <v>19536.650000000001</v>
      </c>
      <c r="AW59" s="17">
        <v>0</v>
      </c>
      <c r="AX59" s="17">
        <v>1222243.77</v>
      </c>
      <c r="AY59" s="12">
        <f t="shared" si="1"/>
        <v>0</v>
      </c>
      <c r="AZ59" s="17">
        <v>0</v>
      </c>
      <c r="BA59" s="17">
        <v>194509.92</v>
      </c>
      <c r="BB59" s="17">
        <v>0</v>
      </c>
      <c r="BC59" s="17">
        <v>253723.43</v>
      </c>
      <c r="BD59" s="17">
        <v>0</v>
      </c>
      <c r="BE59" s="17">
        <v>0</v>
      </c>
      <c r="BF59" s="17">
        <v>0</v>
      </c>
      <c r="BG59" s="37">
        <f t="shared" si="2"/>
        <v>0</v>
      </c>
      <c r="BH59" s="17">
        <v>0</v>
      </c>
      <c r="BI59" s="17">
        <v>3777</v>
      </c>
      <c r="BJ59" s="17">
        <v>1431</v>
      </c>
      <c r="BK59" s="17">
        <v>3</v>
      </c>
      <c r="BL59" s="17">
        <v>-5</v>
      </c>
      <c r="BM59" s="17">
        <v>-16</v>
      </c>
      <c r="BN59" s="17">
        <v>-84</v>
      </c>
      <c r="BO59" s="17">
        <v>-107</v>
      </c>
      <c r="BP59" s="17">
        <v>-445</v>
      </c>
      <c r="BQ59" s="17">
        <v>0</v>
      </c>
      <c r="BR59" s="17">
        <v>-9</v>
      </c>
      <c r="BS59" s="17">
        <v>-329</v>
      </c>
      <c r="BT59" s="17">
        <v>-1</v>
      </c>
      <c r="BU59" s="17">
        <v>4215</v>
      </c>
      <c r="BV59" s="17">
        <v>7</v>
      </c>
      <c r="BW59" s="17">
        <v>70</v>
      </c>
      <c r="BX59" s="17">
        <v>45</v>
      </c>
      <c r="BY59" s="17">
        <v>206</v>
      </c>
      <c r="BZ59" s="17">
        <v>8</v>
      </c>
      <c r="CA59" s="17">
        <v>0</v>
      </c>
    </row>
    <row r="60" spans="1:79" ht="15.6" x14ac:dyDescent="0.3">
      <c r="A60" s="10">
        <v>5</v>
      </c>
      <c r="B60" s="10" t="s">
        <v>218</v>
      </c>
      <c r="C60" s="10" t="s">
        <v>219</v>
      </c>
      <c r="D60" s="10" t="s">
        <v>429</v>
      </c>
      <c r="E60" s="10" t="s">
        <v>372</v>
      </c>
      <c r="F60" s="10" t="s">
        <v>420</v>
      </c>
      <c r="G60" s="17">
        <v>26399635.989999998</v>
      </c>
      <c r="H60" s="17">
        <v>26399635.989999998</v>
      </c>
      <c r="I60" s="17">
        <v>25698892.489999998</v>
      </c>
      <c r="J60" s="17">
        <v>5434051.6299999999</v>
      </c>
      <c r="K60" s="17">
        <v>1581667.67</v>
      </c>
      <c r="L60" s="17">
        <v>9267436.3699999992</v>
      </c>
      <c r="M60" s="17">
        <v>2095114.14</v>
      </c>
      <c r="N60" s="17">
        <v>40821.129999999997</v>
      </c>
      <c r="O60" s="17">
        <v>0</v>
      </c>
      <c r="P60" s="17">
        <v>846184.18</v>
      </c>
      <c r="Q60" s="17">
        <v>17240.330000000002</v>
      </c>
      <c r="R60" s="17">
        <v>197.97</v>
      </c>
      <c r="S60" s="17">
        <v>2204268.23</v>
      </c>
      <c r="T60" s="17">
        <v>2131737.2799999998</v>
      </c>
      <c r="U60" s="17">
        <v>0</v>
      </c>
      <c r="V60" s="17">
        <v>0</v>
      </c>
      <c r="W60" s="17">
        <v>22831805.93</v>
      </c>
      <c r="X60" s="17">
        <v>2212224.58</v>
      </c>
      <c r="Y60" s="17">
        <v>25044030.510000002</v>
      </c>
      <c r="Z60" s="19">
        <v>0.1108856</v>
      </c>
      <c r="AA60" s="19">
        <v>5.9799999999999999E-2</v>
      </c>
      <c r="AB60" s="17">
        <v>1366460.57</v>
      </c>
      <c r="AC60" s="17">
        <v>0</v>
      </c>
      <c r="AD60" s="17">
        <v>0</v>
      </c>
      <c r="AE60" s="17">
        <v>0</v>
      </c>
      <c r="AF60" s="17">
        <v>0</v>
      </c>
      <c r="AG60" s="11">
        <f t="shared" si="0"/>
        <v>0</v>
      </c>
      <c r="AH60" s="17">
        <v>569555.68000000005</v>
      </c>
      <c r="AI60" s="17">
        <v>48624.82</v>
      </c>
      <c r="AJ60" s="17">
        <v>114972.13</v>
      </c>
      <c r="AK60" s="17">
        <v>8890.2999999999993</v>
      </c>
      <c r="AL60" s="17">
        <v>50784.17</v>
      </c>
      <c r="AM60" s="17">
        <v>0</v>
      </c>
      <c r="AN60" s="17">
        <v>72118.33</v>
      </c>
      <c r="AO60" s="17">
        <v>10100</v>
      </c>
      <c r="AP60" s="17">
        <v>0</v>
      </c>
      <c r="AQ60" s="17">
        <v>122581.85</v>
      </c>
      <c r="AR60" s="17">
        <v>34142.79</v>
      </c>
      <c r="AS60" s="17">
        <v>6528.48</v>
      </c>
      <c r="AT60" s="17">
        <v>0</v>
      </c>
      <c r="AU60" s="17">
        <v>8395.32</v>
      </c>
      <c r="AV60" s="17">
        <v>716.8</v>
      </c>
      <c r="AW60" s="17">
        <v>0</v>
      </c>
      <c r="AX60" s="17">
        <v>1135332.3899999999</v>
      </c>
      <c r="AY60" s="12">
        <f t="shared" si="1"/>
        <v>0</v>
      </c>
      <c r="AZ60" s="17">
        <v>0</v>
      </c>
      <c r="BA60" s="17">
        <v>194510</v>
      </c>
      <c r="BB60" s="17">
        <v>0</v>
      </c>
      <c r="BC60" s="17">
        <v>229672.93</v>
      </c>
      <c r="BD60" s="17">
        <v>0</v>
      </c>
      <c r="BE60" s="17">
        <v>0</v>
      </c>
      <c r="BF60" s="17">
        <v>0</v>
      </c>
      <c r="BG60" s="37">
        <f t="shared" si="2"/>
        <v>0</v>
      </c>
      <c r="BH60" s="17">
        <v>0</v>
      </c>
      <c r="BI60" s="17">
        <v>3738</v>
      </c>
      <c r="BJ60" s="17">
        <v>1370</v>
      </c>
      <c r="BK60" s="17">
        <v>7</v>
      </c>
      <c r="BL60" s="17">
        <v>0</v>
      </c>
      <c r="BM60" s="17">
        <v>-14</v>
      </c>
      <c r="BN60" s="17">
        <v>-63</v>
      </c>
      <c r="BO60" s="17">
        <v>-75</v>
      </c>
      <c r="BP60" s="17">
        <v>-397</v>
      </c>
      <c r="BQ60" s="17">
        <v>0</v>
      </c>
      <c r="BR60" s="17">
        <v>0</v>
      </c>
      <c r="BS60" s="17">
        <v>-441</v>
      </c>
      <c r="BT60" s="17">
        <v>0</v>
      </c>
      <c r="BU60" s="17">
        <v>4125</v>
      </c>
      <c r="BV60" s="17">
        <v>0</v>
      </c>
      <c r="BW60" s="17">
        <v>102</v>
      </c>
      <c r="BX60" s="17">
        <v>73</v>
      </c>
      <c r="BY60" s="17">
        <v>120</v>
      </c>
      <c r="BZ60" s="17">
        <v>73</v>
      </c>
      <c r="CA60" s="17">
        <v>2</v>
      </c>
    </row>
    <row r="61" spans="1:79" ht="15.6" x14ac:dyDescent="0.3">
      <c r="A61" s="10">
        <v>6</v>
      </c>
      <c r="B61" s="10" t="s">
        <v>61</v>
      </c>
      <c r="C61" s="10" t="s">
        <v>62</v>
      </c>
      <c r="D61" s="10" t="s">
        <v>430</v>
      </c>
      <c r="E61" s="10" t="s">
        <v>375</v>
      </c>
      <c r="F61" s="10" t="s">
        <v>431</v>
      </c>
      <c r="G61" s="17">
        <v>29149366.68</v>
      </c>
      <c r="H61" s="17">
        <v>29149366.68</v>
      </c>
      <c r="I61" s="17">
        <v>28398280.43</v>
      </c>
      <c r="J61" s="17">
        <v>23009.87</v>
      </c>
      <c r="K61" s="17">
        <v>3431300.47</v>
      </c>
      <c r="L61" s="17">
        <v>8896073.2799999993</v>
      </c>
      <c r="M61" s="17">
        <v>0</v>
      </c>
      <c r="N61" s="17">
        <v>52509.86</v>
      </c>
      <c r="O61" s="17">
        <v>0</v>
      </c>
      <c r="P61" s="17">
        <v>2289754.63</v>
      </c>
      <c r="Q61" s="17">
        <v>0</v>
      </c>
      <c r="R61" s="17">
        <v>0</v>
      </c>
      <c r="S61" s="17">
        <v>7851333.9199999999</v>
      </c>
      <c r="T61" s="17">
        <v>3380656.35</v>
      </c>
      <c r="U61" s="17">
        <v>0</v>
      </c>
      <c r="V61" s="17">
        <v>0</v>
      </c>
      <c r="W61" s="17">
        <v>27858140.690000001</v>
      </c>
      <c r="X61" s="17">
        <v>375001.49</v>
      </c>
      <c r="Y61" s="17">
        <v>28233142.18</v>
      </c>
      <c r="Z61" s="19">
        <v>0.1271745</v>
      </c>
      <c r="AA61" s="19">
        <v>7.1300000000000002E-2</v>
      </c>
      <c r="AB61" s="17">
        <v>1986012.17</v>
      </c>
      <c r="AC61" s="17">
        <v>0</v>
      </c>
      <c r="AD61" s="17">
        <v>0</v>
      </c>
      <c r="AE61" s="17">
        <v>0</v>
      </c>
      <c r="AF61" s="17">
        <v>0</v>
      </c>
      <c r="AG61" s="11">
        <f t="shared" si="0"/>
        <v>0</v>
      </c>
      <c r="AH61" s="17">
        <v>864100.11</v>
      </c>
      <c r="AI61" s="17">
        <v>77937.52</v>
      </c>
      <c r="AJ61" s="17">
        <v>242079.35999999999</v>
      </c>
      <c r="AK61" s="17">
        <v>3225</v>
      </c>
      <c r="AL61" s="17">
        <v>194780.61</v>
      </c>
      <c r="AM61" s="17">
        <v>61000.6</v>
      </c>
      <c r="AN61" s="17">
        <v>55629.34</v>
      </c>
      <c r="AO61" s="17">
        <v>9000</v>
      </c>
      <c r="AP61" s="17">
        <v>26962.89</v>
      </c>
      <c r="AQ61" s="17">
        <v>97.68</v>
      </c>
      <c r="AR61" s="17">
        <v>104558.32</v>
      </c>
      <c r="AS61" s="17">
        <v>27840.76</v>
      </c>
      <c r="AT61" s="17">
        <v>26690.63</v>
      </c>
      <c r="AU61" s="17">
        <v>454.65</v>
      </c>
      <c r="AV61" s="17">
        <v>17759.009999999998</v>
      </c>
      <c r="AW61" s="17">
        <v>0</v>
      </c>
      <c r="AX61" s="17">
        <v>1827291.29</v>
      </c>
      <c r="AY61" s="12">
        <f t="shared" si="1"/>
        <v>0</v>
      </c>
      <c r="AZ61" s="17">
        <v>206.57</v>
      </c>
      <c r="BA61" s="17">
        <v>194510</v>
      </c>
      <c r="BB61" s="17">
        <v>0</v>
      </c>
      <c r="BC61" s="17">
        <v>390849.1</v>
      </c>
      <c r="BD61" s="17">
        <v>0</v>
      </c>
      <c r="BE61" s="17">
        <v>0</v>
      </c>
      <c r="BF61" s="17">
        <v>0</v>
      </c>
      <c r="BG61" s="37">
        <f t="shared" si="2"/>
        <v>0</v>
      </c>
      <c r="BH61" s="17">
        <v>0</v>
      </c>
      <c r="BI61" s="17">
        <v>3659</v>
      </c>
      <c r="BJ61" s="17">
        <v>1834</v>
      </c>
      <c r="BK61" s="17">
        <v>34</v>
      </c>
      <c r="BL61" s="17">
        <v>-23</v>
      </c>
      <c r="BM61" s="17">
        <v>-91</v>
      </c>
      <c r="BN61" s="17">
        <v>-110</v>
      </c>
      <c r="BO61" s="17">
        <v>-532</v>
      </c>
      <c r="BP61" s="17">
        <v>-385</v>
      </c>
      <c r="BQ61" s="17">
        <v>15</v>
      </c>
      <c r="BR61" s="17">
        <v>-58</v>
      </c>
      <c r="BS61" s="17">
        <v>-279</v>
      </c>
      <c r="BT61" s="17">
        <v>-1</v>
      </c>
      <c r="BU61" s="17">
        <v>4063</v>
      </c>
      <c r="BV61" s="17">
        <v>1</v>
      </c>
      <c r="BW61" s="17">
        <v>63</v>
      </c>
      <c r="BX61" s="17">
        <v>28</v>
      </c>
      <c r="BY61" s="17">
        <v>190</v>
      </c>
      <c r="BZ61" s="17">
        <v>1</v>
      </c>
      <c r="CA61" s="17">
        <v>2</v>
      </c>
    </row>
    <row r="62" spans="1:79" ht="15.6" x14ac:dyDescent="0.3">
      <c r="A62" s="10">
        <v>6</v>
      </c>
      <c r="B62" s="10" t="s">
        <v>172</v>
      </c>
      <c r="C62" s="10" t="s">
        <v>173</v>
      </c>
      <c r="D62" s="10" t="s">
        <v>432</v>
      </c>
      <c r="E62" s="10" t="s">
        <v>372</v>
      </c>
      <c r="F62" s="10" t="s">
        <v>431</v>
      </c>
      <c r="G62" s="17">
        <v>23922526.34</v>
      </c>
      <c r="H62" s="17">
        <v>23953237.23</v>
      </c>
      <c r="I62" s="17">
        <v>23439983.859999999</v>
      </c>
      <c r="J62" s="17">
        <v>0</v>
      </c>
      <c r="K62" s="17">
        <v>1346619.83</v>
      </c>
      <c r="L62" s="17">
        <v>9741026.5500000007</v>
      </c>
      <c r="M62" s="17">
        <v>0</v>
      </c>
      <c r="N62" s="17">
        <v>0</v>
      </c>
      <c r="O62" s="17">
        <v>0</v>
      </c>
      <c r="P62" s="17">
        <v>1444449.4</v>
      </c>
      <c r="Q62" s="17">
        <v>0</v>
      </c>
      <c r="R62" s="17">
        <v>0</v>
      </c>
      <c r="S62" s="17">
        <v>5946221.6299999999</v>
      </c>
      <c r="T62" s="17">
        <v>2460706.38</v>
      </c>
      <c r="U62" s="17">
        <v>0</v>
      </c>
      <c r="V62" s="17">
        <v>110606.72</v>
      </c>
      <c r="W62" s="17">
        <v>23097164.890000001</v>
      </c>
      <c r="X62" s="17">
        <v>143011.1</v>
      </c>
      <c r="Y62" s="17">
        <v>23240175.989999998</v>
      </c>
      <c r="Z62" s="19">
        <v>6.6898440000000003E-2</v>
      </c>
      <c r="AA62" s="19">
        <v>9.3399999999999997E-2</v>
      </c>
      <c r="AB62" s="17">
        <v>2162928.5</v>
      </c>
      <c r="AC62" s="17">
        <v>4787.3999999999996</v>
      </c>
      <c r="AD62" s="17">
        <v>50960.7</v>
      </c>
      <c r="AE62" s="17">
        <v>27616.98</v>
      </c>
      <c r="AF62" s="17">
        <v>3906.8</v>
      </c>
      <c r="AG62" s="11">
        <f t="shared" si="0"/>
        <v>31523.78</v>
      </c>
      <c r="AH62" s="17">
        <v>1029269.39</v>
      </c>
      <c r="AI62" s="17">
        <v>78089.55</v>
      </c>
      <c r="AJ62" s="17">
        <v>238156.07</v>
      </c>
      <c r="AK62" s="17">
        <v>0</v>
      </c>
      <c r="AL62" s="17">
        <v>181789.09</v>
      </c>
      <c r="AM62" s="17">
        <v>53000</v>
      </c>
      <c r="AN62" s="17">
        <v>110447.61</v>
      </c>
      <c r="AO62" s="17">
        <v>9000</v>
      </c>
      <c r="AP62" s="17">
        <v>0</v>
      </c>
      <c r="AQ62" s="17">
        <v>74846.3</v>
      </c>
      <c r="AR62" s="17">
        <v>62312.72</v>
      </c>
      <c r="AS62" s="17">
        <v>13681.33</v>
      </c>
      <c r="AT62" s="17">
        <v>4221.3500000000004</v>
      </c>
      <c r="AU62" s="17">
        <v>36768.43</v>
      </c>
      <c r="AV62" s="17">
        <v>24843.66</v>
      </c>
      <c r="AW62" s="17">
        <v>0</v>
      </c>
      <c r="AX62" s="17">
        <v>2033771.73</v>
      </c>
      <c r="AY62" s="12">
        <f t="shared" si="1"/>
        <v>0</v>
      </c>
      <c r="AZ62" s="17">
        <v>49.97</v>
      </c>
      <c r="BA62" s="17">
        <v>194510</v>
      </c>
      <c r="BB62" s="17">
        <v>0</v>
      </c>
      <c r="BC62" s="17">
        <v>500650</v>
      </c>
      <c r="BD62" s="17">
        <v>0</v>
      </c>
      <c r="BE62" s="17">
        <v>0</v>
      </c>
      <c r="BF62" s="17">
        <v>0</v>
      </c>
      <c r="BG62" s="37">
        <f t="shared" si="2"/>
        <v>0</v>
      </c>
      <c r="BH62" s="17">
        <v>0</v>
      </c>
      <c r="BI62" s="17">
        <v>3359</v>
      </c>
      <c r="BJ62" s="17">
        <v>1085</v>
      </c>
      <c r="BK62" s="17">
        <v>0</v>
      </c>
      <c r="BL62" s="17">
        <v>0</v>
      </c>
      <c r="BM62" s="17">
        <v>-10</v>
      </c>
      <c r="BN62" s="17">
        <v>-71</v>
      </c>
      <c r="BO62" s="17">
        <v>-78</v>
      </c>
      <c r="BP62" s="17">
        <v>-265</v>
      </c>
      <c r="BQ62" s="17">
        <v>1</v>
      </c>
      <c r="BR62" s="17">
        <v>6</v>
      </c>
      <c r="BS62" s="17">
        <v>-621</v>
      </c>
      <c r="BT62" s="17">
        <v>0</v>
      </c>
      <c r="BU62" s="17">
        <v>3406</v>
      </c>
      <c r="BV62" s="17">
        <v>1</v>
      </c>
      <c r="BW62" s="17">
        <v>99</v>
      </c>
      <c r="BX62" s="17">
        <v>78</v>
      </c>
      <c r="BY62" s="17">
        <v>433</v>
      </c>
      <c r="BZ62" s="17">
        <v>11</v>
      </c>
      <c r="CA62" s="17">
        <v>0</v>
      </c>
    </row>
    <row r="63" spans="1:79" ht="15.6" x14ac:dyDescent="0.3">
      <c r="A63" s="10">
        <v>6</v>
      </c>
      <c r="B63" s="10" t="s">
        <v>181</v>
      </c>
      <c r="C63" s="10" t="s">
        <v>15</v>
      </c>
      <c r="D63" s="10" t="s">
        <v>433</v>
      </c>
      <c r="E63" s="10" t="s">
        <v>372</v>
      </c>
      <c r="F63" s="10" t="s">
        <v>431</v>
      </c>
      <c r="G63" s="17">
        <v>60638380.469999999</v>
      </c>
      <c r="H63" s="17">
        <v>60638380.469999999</v>
      </c>
      <c r="I63" s="17">
        <v>59009284.740000002</v>
      </c>
      <c r="J63" s="17">
        <v>0</v>
      </c>
      <c r="K63" s="17">
        <v>8845330.1999999993</v>
      </c>
      <c r="L63" s="17">
        <v>19331155.699999999</v>
      </c>
      <c r="M63" s="17">
        <v>0</v>
      </c>
      <c r="N63" s="17">
        <v>0</v>
      </c>
      <c r="O63" s="17">
        <v>0</v>
      </c>
      <c r="P63" s="17">
        <v>4627407.87</v>
      </c>
      <c r="Q63" s="17">
        <v>0</v>
      </c>
      <c r="R63" s="17">
        <v>0</v>
      </c>
      <c r="S63" s="17">
        <v>13166841.109999999</v>
      </c>
      <c r="T63" s="17">
        <v>8875008.3100000005</v>
      </c>
      <c r="U63" s="17">
        <v>0</v>
      </c>
      <c r="V63" s="17">
        <v>209939</v>
      </c>
      <c r="W63" s="17">
        <v>59521110.890000001</v>
      </c>
      <c r="X63" s="17">
        <v>213617.02</v>
      </c>
      <c r="Y63" s="17">
        <v>59734727.909999996</v>
      </c>
      <c r="Z63" s="19">
        <v>7.4113410000000005E-2</v>
      </c>
      <c r="AA63" s="19">
        <v>7.85E-2</v>
      </c>
      <c r="AB63" s="17">
        <v>4675367.7</v>
      </c>
      <c r="AC63" s="17">
        <v>0</v>
      </c>
      <c r="AD63" s="17">
        <v>0</v>
      </c>
      <c r="AE63" s="17">
        <v>0</v>
      </c>
      <c r="AF63" s="17">
        <v>605.58000000000004</v>
      </c>
      <c r="AG63" s="11">
        <f t="shared" si="0"/>
        <v>605.58000000000004</v>
      </c>
      <c r="AH63" s="17">
        <v>2059055.68</v>
      </c>
      <c r="AI63" s="17">
        <v>166040.79</v>
      </c>
      <c r="AJ63" s="17">
        <v>532224.30000000005</v>
      </c>
      <c r="AK63" s="17">
        <v>47034.86</v>
      </c>
      <c r="AL63" s="17">
        <v>550216.39</v>
      </c>
      <c r="AM63" s="17">
        <v>85954.1</v>
      </c>
      <c r="AN63" s="17">
        <v>121175.91</v>
      </c>
      <c r="AO63" s="17">
        <v>15000</v>
      </c>
      <c r="AP63" s="17">
        <v>30644.14</v>
      </c>
      <c r="AQ63" s="17">
        <v>0</v>
      </c>
      <c r="AR63" s="17">
        <v>386925.63</v>
      </c>
      <c r="AS63" s="17">
        <v>40590.11</v>
      </c>
      <c r="AT63" s="17">
        <v>45180.61</v>
      </c>
      <c r="AU63" s="17">
        <v>1722.73</v>
      </c>
      <c r="AV63" s="17">
        <v>144043.51</v>
      </c>
      <c r="AW63" s="17">
        <v>0</v>
      </c>
      <c r="AX63" s="17">
        <v>4642854.8899999997</v>
      </c>
      <c r="AY63" s="12">
        <f t="shared" si="1"/>
        <v>0</v>
      </c>
      <c r="AZ63" s="17">
        <v>0</v>
      </c>
      <c r="BA63" s="17">
        <v>194510</v>
      </c>
      <c r="BB63" s="17">
        <v>0</v>
      </c>
      <c r="BC63" s="17">
        <v>956653</v>
      </c>
      <c r="BD63" s="17">
        <v>0</v>
      </c>
      <c r="BE63" s="17">
        <v>0</v>
      </c>
      <c r="BF63" s="17">
        <v>0</v>
      </c>
      <c r="BG63" s="37">
        <f t="shared" si="2"/>
        <v>0</v>
      </c>
      <c r="BH63" s="17">
        <v>0</v>
      </c>
      <c r="BI63" s="17">
        <v>9438</v>
      </c>
      <c r="BJ63" s="17">
        <v>4458</v>
      </c>
      <c r="BK63" s="17">
        <v>65</v>
      </c>
      <c r="BL63" s="17">
        <v>-71</v>
      </c>
      <c r="BM63" s="17">
        <v>-153</v>
      </c>
      <c r="BN63" s="17">
        <v>-326</v>
      </c>
      <c r="BO63" s="17">
        <v>-1187</v>
      </c>
      <c r="BP63" s="17">
        <v>-1063</v>
      </c>
      <c r="BQ63" s="17">
        <v>2</v>
      </c>
      <c r="BR63" s="17">
        <v>11</v>
      </c>
      <c r="BS63" s="17">
        <v>-1062</v>
      </c>
      <c r="BT63" s="17">
        <v>0</v>
      </c>
      <c r="BU63" s="17">
        <v>10112</v>
      </c>
      <c r="BV63" s="17">
        <v>10</v>
      </c>
      <c r="BW63" s="17">
        <v>192</v>
      </c>
      <c r="BX63" s="17">
        <v>125</v>
      </c>
      <c r="BY63" s="17">
        <v>668</v>
      </c>
      <c r="BZ63" s="17">
        <v>87</v>
      </c>
      <c r="CA63" s="17">
        <v>10</v>
      </c>
    </row>
    <row r="64" spans="1:79" s="35" customFormat="1" ht="15.6" x14ac:dyDescent="0.3">
      <c r="A64" s="45">
        <v>6</v>
      </c>
      <c r="B64" s="46" t="s">
        <v>576</v>
      </c>
      <c r="C64" s="45" t="s">
        <v>21</v>
      </c>
      <c r="D64" s="45" t="s">
        <v>434</v>
      </c>
      <c r="E64" s="45" t="s">
        <v>375</v>
      </c>
      <c r="F64" s="45" t="s">
        <v>431</v>
      </c>
      <c r="G64" s="17">
        <v>27904096.18</v>
      </c>
      <c r="H64" s="17">
        <v>27904101.09</v>
      </c>
      <c r="I64" s="17">
        <v>27332535.710000001</v>
      </c>
      <c r="J64" s="17">
        <v>0</v>
      </c>
      <c r="K64" s="17">
        <v>2639933.5299999998</v>
      </c>
      <c r="L64" s="17">
        <v>12244107.52</v>
      </c>
      <c r="M64" s="17">
        <v>0</v>
      </c>
      <c r="N64" s="17">
        <v>17171.82</v>
      </c>
      <c r="O64" s="17">
        <v>183770.9</v>
      </c>
      <c r="P64" s="17">
        <v>1058035.68</v>
      </c>
      <c r="Q64" s="17">
        <v>0</v>
      </c>
      <c r="R64" s="17">
        <v>0</v>
      </c>
      <c r="S64" s="17">
        <v>5743235.3700000001</v>
      </c>
      <c r="T64" s="17">
        <v>3659107.46</v>
      </c>
      <c r="U64" s="17">
        <v>0</v>
      </c>
      <c r="V64" s="17">
        <v>0</v>
      </c>
      <c r="W64" s="17">
        <v>27247127.260000002</v>
      </c>
      <c r="X64" s="17">
        <v>81912.86</v>
      </c>
      <c r="Y64" s="17">
        <v>27329040.120000001</v>
      </c>
      <c r="Z64" s="19">
        <v>5.4659869999999999E-2</v>
      </c>
      <c r="AA64" s="19">
        <v>6.3E-2</v>
      </c>
      <c r="AB64" s="17">
        <v>1717770.12</v>
      </c>
      <c r="AC64" s="17">
        <v>0</v>
      </c>
      <c r="AD64" s="17">
        <v>0</v>
      </c>
      <c r="AE64" s="17">
        <v>0</v>
      </c>
      <c r="AF64" s="17">
        <v>1342.72</v>
      </c>
      <c r="AG64" s="11">
        <f t="shared" si="0"/>
        <v>1342.72</v>
      </c>
      <c r="AH64" s="17">
        <v>727840.17</v>
      </c>
      <c r="AI64" s="17">
        <v>56079.88</v>
      </c>
      <c r="AJ64" s="17">
        <v>183233.99</v>
      </c>
      <c r="AK64" s="17">
        <v>9984.9599999999991</v>
      </c>
      <c r="AL64" s="17">
        <v>178506.16</v>
      </c>
      <c r="AM64" s="17">
        <v>17188.45</v>
      </c>
      <c r="AN64" s="17">
        <v>101818.49</v>
      </c>
      <c r="AO64" s="17">
        <v>9000</v>
      </c>
      <c r="AP64" s="17">
        <v>0</v>
      </c>
      <c r="AQ64" s="17">
        <v>1500</v>
      </c>
      <c r="AR64" s="17">
        <v>56422.6</v>
      </c>
      <c r="AS64" s="17">
        <v>15836.66</v>
      </c>
      <c r="AT64" s="17">
        <v>30078.639999999999</v>
      </c>
      <c r="AU64" s="17">
        <v>942.32</v>
      </c>
      <c r="AV64" s="17">
        <v>35023.86</v>
      </c>
      <c r="AW64" s="17">
        <v>0</v>
      </c>
      <c r="AX64" s="17">
        <v>1536581.01</v>
      </c>
      <c r="AY64" s="12">
        <f t="shared" si="1"/>
        <v>0</v>
      </c>
      <c r="AZ64" s="17">
        <v>2439.25</v>
      </c>
      <c r="BA64" s="17">
        <v>194510</v>
      </c>
      <c r="BB64" s="17">
        <v>0</v>
      </c>
      <c r="BC64" s="17">
        <v>337918.64</v>
      </c>
      <c r="BD64" s="17">
        <v>0</v>
      </c>
      <c r="BE64" s="17">
        <v>0</v>
      </c>
      <c r="BF64" s="17">
        <v>0</v>
      </c>
      <c r="BG64" s="37">
        <f t="shared" si="2"/>
        <v>0</v>
      </c>
      <c r="BH64" s="17">
        <v>0</v>
      </c>
      <c r="BI64" s="21">
        <v>3725</v>
      </c>
      <c r="BJ64" s="21">
        <v>1348</v>
      </c>
      <c r="BK64" s="21">
        <v>1</v>
      </c>
      <c r="BL64" s="21">
        <v>0</v>
      </c>
      <c r="BM64" s="21">
        <v>-23</v>
      </c>
      <c r="BN64" s="21">
        <v>-52</v>
      </c>
      <c r="BO64" s="21">
        <v>-146</v>
      </c>
      <c r="BP64" s="21">
        <v>-441</v>
      </c>
      <c r="BQ64" s="21">
        <v>-10</v>
      </c>
      <c r="BR64" s="21">
        <v>120</v>
      </c>
      <c r="BS64" s="21">
        <v>-320</v>
      </c>
      <c r="BT64" s="21">
        <v>-1</v>
      </c>
      <c r="BU64" s="21">
        <v>4203</v>
      </c>
      <c r="BV64" s="21">
        <v>3</v>
      </c>
      <c r="BW64" s="21">
        <v>67</v>
      </c>
      <c r="BX64" s="21">
        <v>38</v>
      </c>
      <c r="BY64" s="21">
        <v>254</v>
      </c>
      <c r="BZ64" s="21">
        <v>3</v>
      </c>
      <c r="CA64" s="21">
        <v>2</v>
      </c>
    </row>
    <row r="65" spans="1:79" s="7" customFormat="1" ht="15.6" x14ac:dyDescent="0.3">
      <c r="A65" s="10">
        <v>6</v>
      </c>
      <c r="B65" s="13" t="s">
        <v>334</v>
      </c>
      <c r="C65" s="13" t="s">
        <v>335</v>
      </c>
      <c r="D65" s="10" t="s">
        <v>435</v>
      </c>
      <c r="E65" s="10" t="s">
        <v>372</v>
      </c>
      <c r="F65" s="10" t="s">
        <v>431</v>
      </c>
      <c r="G65" s="17">
        <v>31116256.039999999</v>
      </c>
      <c r="H65" s="17">
        <v>31126763.359999999</v>
      </c>
      <c r="I65" s="17">
        <v>30589961.309999999</v>
      </c>
      <c r="J65" s="17">
        <v>0</v>
      </c>
      <c r="K65" s="17">
        <v>4120663.42</v>
      </c>
      <c r="L65" s="17">
        <v>11680453.25</v>
      </c>
      <c r="M65" s="17">
        <v>0</v>
      </c>
      <c r="N65" s="17">
        <v>0</v>
      </c>
      <c r="O65" s="17">
        <v>0</v>
      </c>
      <c r="P65" s="17">
        <v>2083140.99</v>
      </c>
      <c r="Q65" s="17">
        <v>0</v>
      </c>
      <c r="R65" s="17">
        <v>0</v>
      </c>
      <c r="S65" s="17">
        <v>5103547.82</v>
      </c>
      <c r="T65" s="17">
        <v>4988523.93</v>
      </c>
      <c r="U65" s="17">
        <v>0</v>
      </c>
      <c r="V65" s="17">
        <v>155833.79</v>
      </c>
      <c r="W65" s="17">
        <v>30743220.390000001</v>
      </c>
      <c r="X65" s="17">
        <v>168782.19</v>
      </c>
      <c r="Y65" s="17">
        <v>30912002.579999998</v>
      </c>
      <c r="Z65" s="19">
        <v>4.5250249999999999E-2</v>
      </c>
      <c r="AA65" s="19">
        <v>0.09</v>
      </c>
      <c r="AB65" s="17">
        <v>2766890.98</v>
      </c>
      <c r="AC65" s="17">
        <v>0</v>
      </c>
      <c r="AD65" s="17">
        <v>0</v>
      </c>
      <c r="AE65" s="17">
        <v>11148.4</v>
      </c>
      <c r="AF65" s="17">
        <v>400.35</v>
      </c>
      <c r="AG65" s="11">
        <f t="shared" si="0"/>
        <v>11548.75</v>
      </c>
      <c r="AH65" s="17">
        <v>1287776.82</v>
      </c>
      <c r="AI65" s="17">
        <v>112008.83</v>
      </c>
      <c r="AJ65" s="17">
        <v>264198.21999999997</v>
      </c>
      <c r="AK65" s="17">
        <v>0</v>
      </c>
      <c r="AL65" s="17">
        <v>312632.02</v>
      </c>
      <c r="AM65" s="17">
        <v>40533.160000000003</v>
      </c>
      <c r="AN65" s="17">
        <v>103303.32</v>
      </c>
      <c r="AO65" s="17">
        <v>12000</v>
      </c>
      <c r="AP65" s="17">
        <v>38402.74</v>
      </c>
      <c r="AQ65" s="17">
        <v>132774.32</v>
      </c>
      <c r="AR65" s="17">
        <v>83262.009999999995</v>
      </c>
      <c r="AS65" s="17">
        <v>33173.72</v>
      </c>
      <c r="AT65" s="17">
        <v>37128.5</v>
      </c>
      <c r="AU65" s="17">
        <v>33879.160000000003</v>
      </c>
      <c r="AV65" s="17">
        <v>98865.73</v>
      </c>
      <c r="AW65" s="17">
        <v>24108.33</v>
      </c>
      <c r="AX65" s="17">
        <v>2826004.88</v>
      </c>
      <c r="AY65" s="12">
        <f t="shared" si="1"/>
        <v>8.5308876041289786E-3</v>
      </c>
      <c r="AZ65" s="17">
        <v>1847.16</v>
      </c>
      <c r="BA65" s="17">
        <v>194510</v>
      </c>
      <c r="BB65" s="17">
        <v>0</v>
      </c>
      <c r="BC65" s="17">
        <v>611045.46</v>
      </c>
      <c r="BD65" s="17">
        <v>0</v>
      </c>
      <c r="BE65" s="17">
        <v>0</v>
      </c>
      <c r="BF65" s="17">
        <v>0</v>
      </c>
      <c r="BG65" s="37">
        <f t="shared" si="2"/>
        <v>0</v>
      </c>
      <c r="BH65" s="17">
        <v>0</v>
      </c>
      <c r="BI65" s="17">
        <v>4951</v>
      </c>
      <c r="BJ65" s="17">
        <v>2289</v>
      </c>
      <c r="BK65" s="17">
        <v>16</v>
      </c>
      <c r="BL65" s="17">
        <v>-9</v>
      </c>
      <c r="BM65" s="17">
        <v>-76</v>
      </c>
      <c r="BN65" s="17">
        <v>-159</v>
      </c>
      <c r="BO65" s="17">
        <v>-458</v>
      </c>
      <c r="BP65" s="17">
        <v>-578</v>
      </c>
      <c r="BQ65" s="17">
        <v>6</v>
      </c>
      <c r="BR65" s="17">
        <v>14</v>
      </c>
      <c r="BS65" s="17">
        <v>-686</v>
      </c>
      <c r="BT65" s="17">
        <v>-5</v>
      </c>
      <c r="BU65" s="17">
        <v>5305</v>
      </c>
      <c r="BV65" s="17">
        <v>8</v>
      </c>
      <c r="BW65" s="17">
        <v>91</v>
      </c>
      <c r="BX65" s="17">
        <v>65</v>
      </c>
      <c r="BY65" s="17">
        <v>491</v>
      </c>
      <c r="BZ65" s="17">
        <v>37</v>
      </c>
      <c r="CA65" s="17">
        <v>1</v>
      </c>
    </row>
    <row r="66" spans="1:79" ht="15.6" x14ac:dyDescent="0.3">
      <c r="A66" s="10">
        <v>6</v>
      </c>
      <c r="B66" s="10" t="s">
        <v>237</v>
      </c>
      <c r="C66" s="10" t="s">
        <v>238</v>
      </c>
      <c r="D66" s="16" t="s">
        <v>436</v>
      </c>
      <c r="E66" s="10" t="s">
        <v>372</v>
      </c>
      <c r="F66" s="10" t="s">
        <v>431</v>
      </c>
      <c r="G66" s="17">
        <v>35049486.659999996</v>
      </c>
      <c r="H66" s="17">
        <v>35049486.659999996</v>
      </c>
      <c r="I66" s="17">
        <v>33869871.789999999</v>
      </c>
      <c r="J66" s="17">
        <v>0</v>
      </c>
      <c r="K66" s="17">
        <v>4814655.28</v>
      </c>
      <c r="L66" s="17">
        <v>11660851.130000001</v>
      </c>
      <c r="M66" s="17">
        <v>0</v>
      </c>
      <c r="N66" s="17">
        <v>99178.3</v>
      </c>
      <c r="O66" s="17">
        <v>189890.2</v>
      </c>
      <c r="P66" s="17">
        <v>2478507.71</v>
      </c>
      <c r="Q66" s="17">
        <v>0</v>
      </c>
      <c r="R66" s="17">
        <v>0</v>
      </c>
      <c r="S66" s="17">
        <v>8216460.7999999998</v>
      </c>
      <c r="T66" s="17">
        <v>4350810.13</v>
      </c>
      <c r="U66" s="17">
        <v>0</v>
      </c>
      <c r="V66" s="17">
        <v>111111</v>
      </c>
      <c r="W66" s="17">
        <v>34069738.939999998</v>
      </c>
      <c r="X66" s="17">
        <v>214288.98</v>
      </c>
      <c r="Y66" s="17">
        <v>34284027.920000002</v>
      </c>
      <c r="Z66" s="19">
        <v>6.9613419999999995E-2</v>
      </c>
      <c r="AA66" s="19">
        <v>6.9199999999999998E-2</v>
      </c>
      <c r="AB66" s="17">
        <v>2358563.69</v>
      </c>
      <c r="AC66" s="17">
        <v>0</v>
      </c>
      <c r="AD66" s="17">
        <v>0</v>
      </c>
      <c r="AE66" s="17">
        <v>0</v>
      </c>
      <c r="AF66" s="17">
        <v>0</v>
      </c>
      <c r="AG66" s="11">
        <f t="shared" si="0"/>
        <v>0</v>
      </c>
      <c r="AH66" s="17">
        <v>1169350.04</v>
      </c>
      <c r="AI66" s="17">
        <v>93509.09</v>
      </c>
      <c r="AJ66" s="17">
        <v>216295.56</v>
      </c>
      <c r="AK66" s="17">
        <v>0</v>
      </c>
      <c r="AL66" s="17">
        <v>269150.53000000003</v>
      </c>
      <c r="AM66" s="17">
        <v>23372.63</v>
      </c>
      <c r="AN66" s="17">
        <v>53449.21</v>
      </c>
      <c r="AO66" s="17">
        <v>12000</v>
      </c>
      <c r="AP66" s="17">
        <v>32468.99</v>
      </c>
      <c r="AQ66" s="17">
        <v>70450.78</v>
      </c>
      <c r="AR66" s="17">
        <v>40073.730000000003</v>
      </c>
      <c r="AS66" s="17">
        <v>32360.44</v>
      </c>
      <c r="AT66" s="17">
        <v>27375</v>
      </c>
      <c r="AU66" s="17">
        <v>48901.760000000002</v>
      </c>
      <c r="AV66" s="17">
        <v>39163.57</v>
      </c>
      <c r="AW66" s="17">
        <v>0</v>
      </c>
      <c r="AX66" s="17">
        <v>2332760.37</v>
      </c>
      <c r="AY66" s="12">
        <f t="shared" si="1"/>
        <v>0</v>
      </c>
      <c r="AZ66" s="17">
        <v>59.65</v>
      </c>
      <c r="BA66" s="17">
        <v>194510</v>
      </c>
      <c r="BB66" s="17">
        <v>0</v>
      </c>
      <c r="BC66" s="17">
        <v>409675.44</v>
      </c>
      <c r="BD66" s="17">
        <v>0</v>
      </c>
      <c r="BE66" s="17">
        <v>0</v>
      </c>
      <c r="BF66" s="17">
        <v>0</v>
      </c>
      <c r="BG66" s="37">
        <f t="shared" si="2"/>
        <v>0</v>
      </c>
      <c r="BH66" s="17">
        <v>0</v>
      </c>
      <c r="BI66" s="17">
        <v>5816</v>
      </c>
      <c r="BJ66" s="17">
        <v>1923</v>
      </c>
      <c r="BK66" s="17">
        <v>21</v>
      </c>
      <c r="BL66" s="17">
        <v>0</v>
      </c>
      <c r="BM66" s="17">
        <v>-59</v>
      </c>
      <c r="BN66" s="17">
        <v>-205</v>
      </c>
      <c r="BO66" s="17">
        <v>-432</v>
      </c>
      <c r="BP66" s="17">
        <v>-567</v>
      </c>
      <c r="BQ66" s="17">
        <v>0</v>
      </c>
      <c r="BR66" s="17">
        <v>-22</v>
      </c>
      <c r="BS66" s="17">
        <v>-498</v>
      </c>
      <c r="BT66" s="17">
        <v>-6</v>
      </c>
      <c r="BU66" s="17">
        <v>5971</v>
      </c>
      <c r="BV66" s="17">
        <v>2</v>
      </c>
      <c r="BW66" s="17">
        <v>132</v>
      </c>
      <c r="BX66" s="17">
        <v>32</v>
      </c>
      <c r="BY66" s="17">
        <v>247</v>
      </c>
      <c r="BZ66" s="17">
        <v>78</v>
      </c>
      <c r="CA66" s="17">
        <v>7</v>
      </c>
    </row>
    <row r="67" spans="1:79" ht="15.6" x14ac:dyDescent="0.3">
      <c r="A67" s="10">
        <v>6</v>
      </c>
      <c r="B67" s="10" t="s">
        <v>241</v>
      </c>
      <c r="C67" s="10" t="s">
        <v>25</v>
      </c>
      <c r="D67" s="10" t="s">
        <v>432</v>
      </c>
      <c r="E67" s="10" t="s">
        <v>372</v>
      </c>
      <c r="F67" s="10" t="s">
        <v>431</v>
      </c>
      <c r="G67" s="17">
        <v>5201324.83</v>
      </c>
      <c r="H67" s="17">
        <v>5202071.25</v>
      </c>
      <c r="I67" s="17">
        <v>5140633.83</v>
      </c>
      <c r="J67" s="17">
        <v>1540572.03</v>
      </c>
      <c r="K67" s="17">
        <v>205651.28</v>
      </c>
      <c r="L67" s="17">
        <v>1518864.41</v>
      </c>
      <c r="M67" s="17">
        <v>0</v>
      </c>
      <c r="N67" s="17">
        <v>0</v>
      </c>
      <c r="O67" s="17">
        <v>0</v>
      </c>
      <c r="P67" s="17">
        <v>192271.26</v>
      </c>
      <c r="Q67" s="17">
        <v>0</v>
      </c>
      <c r="R67" s="17">
        <v>0</v>
      </c>
      <c r="S67" s="17">
        <v>935749.59</v>
      </c>
      <c r="T67" s="17">
        <v>237667.32</v>
      </c>
      <c r="U67" s="17">
        <v>0</v>
      </c>
      <c r="V67" s="17">
        <v>11573.28</v>
      </c>
      <c r="W67" s="17">
        <v>5145306.6399999997</v>
      </c>
      <c r="X67" s="17">
        <v>12328.64</v>
      </c>
      <c r="Y67" s="17">
        <v>5157635.28</v>
      </c>
      <c r="Z67" s="19">
        <v>1.287662E-2</v>
      </c>
      <c r="AA67" s="19">
        <v>0.1</v>
      </c>
      <c r="AB67" s="17">
        <v>514530.75</v>
      </c>
      <c r="AC67" s="17">
        <v>0</v>
      </c>
      <c r="AD67" s="17">
        <v>0</v>
      </c>
      <c r="AE67" s="17">
        <v>755.36</v>
      </c>
      <c r="AF67" s="17">
        <v>92.63</v>
      </c>
      <c r="AG67" s="11">
        <f t="shared" si="0"/>
        <v>847.99</v>
      </c>
      <c r="AH67" s="17">
        <v>206523.74</v>
      </c>
      <c r="AI67" s="17">
        <v>18463.86</v>
      </c>
      <c r="AJ67" s="17">
        <v>8260.98</v>
      </c>
      <c r="AK67" s="17">
        <v>0</v>
      </c>
      <c r="AL67" s="17">
        <v>48084.12</v>
      </c>
      <c r="AM67" s="17">
        <v>0</v>
      </c>
      <c r="AN67" s="17">
        <v>8057.93</v>
      </c>
      <c r="AO67" s="17">
        <v>3650</v>
      </c>
      <c r="AP67" s="17">
        <v>0</v>
      </c>
      <c r="AQ67" s="17">
        <v>11119.28</v>
      </c>
      <c r="AR67" s="17">
        <v>17885.36</v>
      </c>
      <c r="AS67" s="17">
        <v>7379.17</v>
      </c>
      <c r="AT67" s="17">
        <v>0</v>
      </c>
      <c r="AU67" s="17">
        <v>779.4</v>
      </c>
      <c r="AV67" s="17">
        <v>526.05999999999995</v>
      </c>
      <c r="AW67" s="17">
        <v>0</v>
      </c>
      <c r="AX67" s="17">
        <v>351617.85</v>
      </c>
      <c r="AY67" s="12">
        <f t="shared" si="1"/>
        <v>0</v>
      </c>
      <c r="AZ67" s="17">
        <v>0</v>
      </c>
      <c r="BA67" s="17">
        <v>148295.79999999999</v>
      </c>
      <c r="BB67" s="17">
        <v>0</v>
      </c>
      <c r="BC67" s="17">
        <v>65608.179999999993</v>
      </c>
      <c r="BD67" s="17">
        <v>0</v>
      </c>
      <c r="BE67" s="17">
        <v>0</v>
      </c>
      <c r="BF67" s="17">
        <v>0</v>
      </c>
      <c r="BG67" s="37">
        <f t="shared" si="2"/>
        <v>0</v>
      </c>
      <c r="BH67" s="17">
        <v>0</v>
      </c>
      <c r="BI67" s="17">
        <v>376</v>
      </c>
      <c r="BJ67" s="17">
        <v>138</v>
      </c>
      <c r="BK67" s="17">
        <v>5</v>
      </c>
      <c r="BL67" s="17">
        <v>-2</v>
      </c>
      <c r="BM67" s="17">
        <v>-3</v>
      </c>
      <c r="BN67" s="17">
        <v>-3</v>
      </c>
      <c r="BO67" s="17">
        <v>-23</v>
      </c>
      <c r="BP67" s="17">
        <v>-25</v>
      </c>
      <c r="BQ67" s="17">
        <v>0</v>
      </c>
      <c r="BR67" s="17">
        <v>0</v>
      </c>
      <c r="BS67" s="17">
        <v>-68</v>
      </c>
      <c r="BT67" s="17">
        <v>-1</v>
      </c>
      <c r="BU67" s="17">
        <v>394</v>
      </c>
      <c r="BV67" s="17">
        <v>3</v>
      </c>
      <c r="BW67" s="17">
        <v>10</v>
      </c>
      <c r="BX67" s="17">
        <v>13</v>
      </c>
      <c r="BY67" s="17">
        <v>47</v>
      </c>
      <c r="BZ67" s="17">
        <v>0</v>
      </c>
      <c r="CA67" s="17">
        <v>0</v>
      </c>
    </row>
    <row r="68" spans="1:79" s="39" customFormat="1" ht="15.6" x14ac:dyDescent="0.3">
      <c r="A68" s="34">
        <v>7</v>
      </c>
      <c r="B68" s="34" t="s">
        <v>18</v>
      </c>
      <c r="C68" s="34" t="s">
        <v>19</v>
      </c>
      <c r="D68" s="34" t="s">
        <v>437</v>
      </c>
      <c r="E68" s="34" t="s">
        <v>381</v>
      </c>
      <c r="F68" s="34" t="s">
        <v>431</v>
      </c>
      <c r="G68" s="17">
        <v>49473329.619999997</v>
      </c>
      <c r="H68" s="17">
        <v>49491500.289999999</v>
      </c>
      <c r="I68" s="17">
        <v>48167309.909999996</v>
      </c>
      <c r="J68" s="17">
        <v>16271333.98</v>
      </c>
      <c r="K68" s="17">
        <v>2592064.1800000002</v>
      </c>
      <c r="L68" s="17">
        <v>13466479.470000001</v>
      </c>
      <c r="M68" s="17">
        <v>0</v>
      </c>
      <c r="N68" s="17">
        <v>0</v>
      </c>
      <c r="O68" s="17">
        <v>6816</v>
      </c>
      <c r="P68" s="17">
        <v>1635994.45</v>
      </c>
      <c r="Q68" s="17">
        <v>0</v>
      </c>
      <c r="R68" s="17">
        <v>0</v>
      </c>
      <c r="S68" s="17">
        <v>7188514.9699999997</v>
      </c>
      <c r="T68" s="17">
        <v>3706078.18</v>
      </c>
      <c r="U68" s="17">
        <v>0</v>
      </c>
      <c r="V68" s="17">
        <v>0</v>
      </c>
      <c r="W68" s="17">
        <v>47714018.079999998</v>
      </c>
      <c r="X68" s="17">
        <v>17360.07</v>
      </c>
      <c r="Y68" s="17">
        <v>47731378.149999999</v>
      </c>
      <c r="Z68" s="19">
        <v>8.2647990000000005E-2</v>
      </c>
      <c r="AA68" s="19">
        <v>5.9700000000000003E-2</v>
      </c>
      <c r="AB68" s="17">
        <v>2846736.85</v>
      </c>
      <c r="AC68" s="17">
        <v>0</v>
      </c>
      <c r="AD68" s="17">
        <v>0</v>
      </c>
      <c r="AE68" s="17">
        <v>17360.07</v>
      </c>
      <c r="AF68" s="17">
        <v>2123.37</v>
      </c>
      <c r="AG68" s="11">
        <f t="shared" si="0"/>
        <v>19483.439999999999</v>
      </c>
      <c r="AH68" s="17">
        <v>1455296.66</v>
      </c>
      <c r="AI68" s="17">
        <v>116644.18</v>
      </c>
      <c r="AJ68" s="17">
        <v>380797.25</v>
      </c>
      <c r="AK68" s="17">
        <v>1003.32</v>
      </c>
      <c r="AL68" s="17">
        <v>150828.99</v>
      </c>
      <c r="AM68" s="17">
        <v>31100</v>
      </c>
      <c r="AN68" s="17">
        <v>117174.58</v>
      </c>
      <c r="AO68" s="17">
        <v>10800</v>
      </c>
      <c r="AP68" s="17">
        <v>8931.2999999999993</v>
      </c>
      <c r="AQ68" s="17">
        <v>10500</v>
      </c>
      <c r="AR68" s="17">
        <v>113217.24</v>
      </c>
      <c r="AS68" s="17">
        <v>33876.51</v>
      </c>
      <c r="AT68" s="17">
        <v>29032.87</v>
      </c>
      <c r="AU68" s="17">
        <v>21493.89</v>
      </c>
      <c r="AV68" s="17">
        <v>8449.68</v>
      </c>
      <c r="AW68" s="17">
        <v>113847</v>
      </c>
      <c r="AX68" s="17">
        <v>2606905.7000000002</v>
      </c>
      <c r="AY68" s="12">
        <f t="shared" si="1"/>
        <v>4.3671315000001723E-2</v>
      </c>
      <c r="AZ68" s="17">
        <v>0</v>
      </c>
      <c r="BA68" s="17">
        <v>194510</v>
      </c>
      <c r="BB68" s="69">
        <v>0</v>
      </c>
      <c r="BC68" s="17">
        <v>642576</v>
      </c>
      <c r="BD68" s="69">
        <v>0</v>
      </c>
      <c r="BE68" s="69">
        <v>0</v>
      </c>
      <c r="BF68" s="69">
        <v>0</v>
      </c>
      <c r="BG68" s="37">
        <f t="shared" si="2"/>
        <v>0</v>
      </c>
      <c r="BH68" s="17">
        <v>0</v>
      </c>
      <c r="BI68" s="17">
        <v>4585</v>
      </c>
      <c r="BJ68" s="17">
        <v>1679</v>
      </c>
      <c r="BK68" s="17">
        <v>38</v>
      </c>
      <c r="BL68" s="17">
        <v>-42</v>
      </c>
      <c r="BM68" s="17">
        <v>-22</v>
      </c>
      <c r="BN68" s="17">
        <v>-27</v>
      </c>
      <c r="BO68" s="17">
        <v>-526</v>
      </c>
      <c r="BP68" s="17">
        <v>-455</v>
      </c>
      <c r="BQ68" s="17">
        <v>0</v>
      </c>
      <c r="BR68" s="17">
        <v>14</v>
      </c>
      <c r="BS68" s="17">
        <v>-545</v>
      </c>
      <c r="BT68" s="17">
        <v>-18</v>
      </c>
      <c r="BU68" s="17">
        <v>4681</v>
      </c>
      <c r="BV68" s="17">
        <v>23</v>
      </c>
      <c r="BW68" s="17">
        <v>167</v>
      </c>
      <c r="BX68" s="17">
        <v>93</v>
      </c>
      <c r="BY68" s="17">
        <v>286</v>
      </c>
      <c r="BZ68" s="17">
        <v>2</v>
      </c>
      <c r="CA68" s="17">
        <v>15</v>
      </c>
    </row>
    <row r="69" spans="1:79" s="39" customFormat="1" ht="15.6" x14ac:dyDescent="0.3">
      <c r="A69" s="34">
        <v>7</v>
      </c>
      <c r="B69" s="34" t="s">
        <v>63</v>
      </c>
      <c r="C69" s="34" t="s">
        <v>64</v>
      </c>
      <c r="D69" s="34" t="s">
        <v>438</v>
      </c>
      <c r="E69" s="34" t="s">
        <v>378</v>
      </c>
      <c r="F69" s="34" t="s">
        <v>431</v>
      </c>
      <c r="G69" s="17">
        <v>29927231.210000001</v>
      </c>
      <c r="H69" s="17">
        <v>29927231.210000001</v>
      </c>
      <c r="I69" s="17">
        <v>29173823.699999999</v>
      </c>
      <c r="J69" s="17">
        <v>0</v>
      </c>
      <c r="K69" s="17">
        <v>1988446.6</v>
      </c>
      <c r="L69" s="17">
        <v>13014364.869999999</v>
      </c>
      <c r="M69" s="17">
        <v>0</v>
      </c>
      <c r="N69" s="17">
        <v>0</v>
      </c>
      <c r="O69" s="17">
        <v>0</v>
      </c>
      <c r="P69" s="17">
        <v>1686359.02</v>
      </c>
      <c r="Q69" s="17">
        <v>0</v>
      </c>
      <c r="R69" s="17">
        <v>0</v>
      </c>
      <c r="S69" s="17">
        <v>6306748</v>
      </c>
      <c r="T69" s="17">
        <v>4000969.87</v>
      </c>
      <c r="U69" s="17">
        <v>0</v>
      </c>
      <c r="V69" s="17">
        <v>0</v>
      </c>
      <c r="W69" s="17">
        <v>28818174.280000001</v>
      </c>
      <c r="X69" s="17">
        <v>149300.72</v>
      </c>
      <c r="Y69" s="17">
        <v>28967475</v>
      </c>
      <c r="Z69" s="19">
        <v>2.786135E-2</v>
      </c>
      <c r="AA69" s="68">
        <v>6.3200000000000006E-2</v>
      </c>
      <c r="AB69" s="17">
        <v>1821285.92</v>
      </c>
      <c r="AC69" s="17">
        <v>0</v>
      </c>
      <c r="AD69" s="17">
        <v>0</v>
      </c>
      <c r="AE69" s="17">
        <v>0</v>
      </c>
      <c r="AF69" s="17">
        <v>0</v>
      </c>
      <c r="AG69" s="11">
        <f t="shared" si="0"/>
        <v>0</v>
      </c>
      <c r="AH69" s="17">
        <v>761260.1</v>
      </c>
      <c r="AI69" s="17">
        <v>59241.51</v>
      </c>
      <c r="AJ69" s="17">
        <v>290330.34999999998</v>
      </c>
      <c r="AK69" s="17">
        <v>0</v>
      </c>
      <c r="AL69" s="17">
        <v>118489.78</v>
      </c>
      <c r="AM69" s="17">
        <v>20866.900000000001</v>
      </c>
      <c r="AN69" s="17">
        <v>58469.47</v>
      </c>
      <c r="AO69" s="17">
        <v>10500</v>
      </c>
      <c r="AP69" s="17">
        <v>2806.39</v>
      </c>
      <c r="AQ69" s="17">
        <v>0</v>
      </c>
      <c r="AR69" s="17">
        <v>65646.77</v>
      </c>
      <c r="AS69" s="17">
        <v>23568.26</v>
      </c>
      <c r="AT69" s="17">
        <v>32013.64</v>
      </c>
      <c r="AU69" s="17">
        <v>29954.29</v>
      </c>
      <c r="AV69" s="17">
        <v>5415.07</v>
      </c>
      <c r="AW69" s="17">
        <v>0</v>
      </c>
      <c r="AX69" s="17">
        <v>1606085.8</v>
      </c>
      <c r="AY69" s="12">
        <f t="shared" si="1"/>
        <v>0</v>
      </c>
      <c r="AZ69" s="17">
        <v>0</v>
      </c>
      <c r="BA69" s="69">
        <v>194510</v>
      </c>
      <c r="BB69" s="69">
        <v>0</v>
      </c>
      <c r="BC69" s="69">
        <v>349219</v>
      </c>
      <c r="BD69" s="69">
        <v>0</v>
      </c>
      <c r="BE69" s="69">
        <v>0</v>
      </c>
      <c r="BF69" s="69">
        <v>0</v>
      </c>
      <c r="BG69" s="37">
        <f t="shared" si="2"/>
        <v>0</v>
      </c>
      <c r="BH69" s="17">
        <v>0</v>
      </c>
      <c r="BI69" s="17">
        <v>4477</v>
      </c>
      <c r="BJ69" s="17">
        <v>1654</v>
      </c>
      <c r="BK69" s="17">
        <v>2</v>
      </c>
      <c r="BL69" s="17">
        <v>-1</v>
      </c>
      <c r="BM69" s="17">
        <v>-19</v>
      </c>
      <c r="BN69" s="17">
        <v>-107</v>
      </c>
      <c r="BO69" s="17">
        <v>-218</v>
      </c>
      <c r="BP69" s="17">
        <v>-423</v>
      </c>
      <c r="BQ69" s="17">
        <v>1</v>
      </c>
      <c r="BR69" s="17">
        <v>3</v>
      </c>
      <c r="BS69" s="17">
        <v>-366</v>
      </c>
      <c r="BT69" s="17">
        <v>-6</v>
      </c>
      <c r="BU69" s="17">
        <v>4997</v>
      </c>
      <c r="BV69" s="17">
        <v>10</v>
      </c>
      <c r="BW69" s="17">
        <v>116</v>
      </c>
      <c r="BX69" s="17">
        <v>63</v>
      </c>
      <c r="BY69" s="17">
        <v>183</v>
      </c>
      <c r="BZ69" s="17">
        <v>1</v>
      </c>
      <c r="CA69" s="17">
        <v>3</v>
      </c>
    </row>
    <row r="70" spans="1:79" s="39" customFormat="1" ht="15.6" x14ac:dyDescent="0.3">
      <c r="A70" s="34">
        <v>7</v>
      </c>
      <c r="B70" s="34" t="s">
        <v>114</v>
      </c>
      <c r="C70" s="34" t="s">
        <v>46</v>
      </c>
      <c r="D70" s="34" t="s">
        <v>439</v>
      </c>
      <c r="E70" s="34" t="s">
        <v>381</v>
      </c>
      <c r="F70" s="34" t="s">
        <v>431</v>
      </c>
      <c r="G70" s="17">
        <v>96842696</v>
      </c>
      <c r="H70" s="17">
        <v>96842696</v>
      </c>
      <c r="I70" s="17">
        <v>94717588</v>
      </c>
      <c r="J70" s="17">
        <v>44651754</v>
      </c>
      <c r="K70" s="17">
        <v>7525451</v>
      </c>
      <c r="L70" s="17">
        <v>18681497</v>
      </c>
      <c r="M70" s="17">
        <v>0</v>
      </c>
      <c r="N70" s="17">
        <v>0</v>
      </c>
      <c r="O70" s="17">
        <v>0</v>
      </c>
      <c r="P70" s="90">
        <v>4952052</v>
      </c>
      <c r="Q70" s="17">
        <v>0</v>
      </c>
      <c r="R70" s="17">
        <v>9300</v>
      </c>
      <c r="S70" s="17">
        <v>8224478</v>
      </c>
      <c r="T70" s="90">
        <v>5035091</v>
      </c>
      <c r="U70" s="17">
        <v>0</v>
      </c>
      <c r="V70" s="17">
        <v>0</v>
      </c>
      <c r="W70" s="17">
        <v>92611728</v>
      </c>
      <c r="X70" s="17">
        <v>9300</v>
      </c>
      <c r="Y70" s="17">
        <v>92621029</v>
      </c>
      <c r="Z70" s="19">
        <v>7.8400150000000002E-2</v>
      </c>
      <c r="AA70" s="19">
        <v>3.8199999999999998E-2</v>
      </c>
      <c r="AB70" s="17">
        <v>3541406</v>
      </c>
      <c r="AC70" s="17">
        <v>0</v>
      </c>
      <c r="AD70" s="17">
        <v>0</v>
      </c>
      <c r="AE70" s="17">
        <v>0</v>
      </c>
      <c r="AF70" s="17">
        <v>0</v>
      </c>
      <c r="AG70" s="11">
        <f t="shared" si="0"/>
        <v>0</v>
      </c>
      <c r="AH70" s="17">
        <v>1864995</v>
      </c>
      <c r="AI70" s="17">
        <v>149420</v>
      </c>
      <c r="AJ70" s="17">
        <v>550316</v>
      </c>
      <c r="AK70" s="17">
        <v>0</v>
      </c>
      <c r="AL70" s="17">
        <v>195003</v>
      </c>
      <c r="AM70" s="17">
        <v>5582</v>
      </c>
      <c r="AN70" s="17">
        <v>131120</v>
      </c>
      <c r="AO70" s="17">
        <v>17500</v>
      </c>
      <c r="AP70" s="17">
        <v>59500</v>
      </c>
      <c r="AQ70" s="17">
        <v>10671</v>
      </c>
      <c r="AR70" s="17">
        <v>93638</v>
      </c>
      <c r="AS70" s="17">
        <v>37099</v>
      </c>
      <c r="AT70" s="17">
        <v>0</v>
      </c>
      <c r="AU70" s="17">
        <v>2184</v>
      </c>
      <c r="AV70" s="17">
        <v>56511</v>
      </c>
      <c r="AW70" s="17">
        <v>124725</v>
      </c>
      <c r="AX70" s="17">
        <v>3328264</v>
      </c>
      <c r="AY70" s="12">
        <f t="shared" si="1"/>
        <v>3.747449120622643E-2</v>
      </c>
      <c r="AZ70" s="17">
        <v>0</v>
      </c>
      <c r="BA70" s="17">
        <v>194510</v>
      </c>
      <c r="BB70" s="17">
        <v>0</v>
      </c>
      <c r="BC70" s="17">
        <v>666245</v>
      </c>
      <c r="BD70" s="17">
        <v>0</v>
      </c>
      <c r="BE70" s="17">
        <v>0</v>
      </c>
      <c r="BF70" s="17">
        <v>0</v>
      </c>
      <c r="BG70" s="37">
        <f t="shared" si="2"/>
        <v>0</v>
      </c>
      <c r="BH70" s="17">
        <v>0</v>
      </c>
      <c r="BI70" s="17">
        <v>7030</v>
      </c>
      <c r="BJ70" s="17">
        <v>3660</v>
      </c>
      <c r="BK70" s="17">
        <v>34</v>
      </c>
      <c r="BL70" s="17">
        <v>-47</v>
      </c>
      <c r="BM70" s="17">
        <v>-123</v>
      </c>
      <c r="BN70" s="17">
        <v>-142</v>
      </c>
      <c r="BO70" s="17">
        <v>-1181</v>
      </c>
      <c r="BP70" s="17">
        <v>-791</v>
      </c>
      <c r="BQ70" s="17">
        <v>28</v>
      </c>
      <c r="BR70" s="17">
        <v>49</v>
      </c>
      <c r="BS70" s="17">
        <v>-1009</v>
      </c>
      <c r="BT70" s="17">
        <v>-3</v>
      </c>
      <c r="BU70" s="17">
        <v>7505</v>
      </c>
      <c r="BV70" s="17">
        <v>7</v>
      </c>
      <c r="BW70" s="17">
        <v>126</v>
      </c>
      <c r="BX70" s="17">
        <v>99</v>
      </c>
      <c r="BY70" s="17">
        <v>759</v>
      </c>
      <c r="BZ70" s="17">
        <v>7</v>
      </c>
      <c r="CA70" s="17">
        <v>18</v>
      </c>
    </row>
    <row r="71" spans="1:79" s="39" customFormat="1" ht="15.6" x14ac:dyDescent="0.3">
      <c r="A71" s="88" t="s">
        <v>599</v>
      </c>
      <c r="B71" s="34"/>
      <c r="C71" s="34"/>
      <c r="D71" s="34"/>
      <c r="E71" s="34"/>
      <c r="F71" s="34"/>
      <c r="G71" s="17"/>
      <c r="H71" s="17"/>
      <c r="I71" s="17"/>
      <c r="J71" s="17"/>
      <c r="K71" s="17"/>
      <c r="L71" s="17"/>
      <c r="M71" s="17"/>
      <c r="N71" s="17"/>
      <c r="O71" s="17"/>
      <c r="P71" s="89">
        <v>2942350</v>
      </c>
      <c r="Q71" s="17"/>
      <c r="R71" s="17"/>
      <c r="S71" s="17"/>
      <c r="T71" s="89">
        <v>7044793</v>
      </c>
      <c r="U71" s="17"/>
      <c r="V71" s="17"/>
      <c r="W71" s="17"/>
      <c r="X71" s="17"/>
      <c r="Y71" s="17"/>
      <c r="Z71" s="19"/>
      <c r="AA71" s="19"/>
      <c r="AB71" s="17"/>
      <c r="AC71" s="17"/>
      <c r="AD71" s="17"/>
      <c r="AE71" s="17"/>
      <c r="AF71" s="17"/>
      <c r="AG71" s="11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2"/>
      <c r="AZ71" s="17"/>
      <c r="BA71" s="17"/>
      <c r="BB71" s="17"/>
      <c r="BC71" s="17"/>
      <c r="BD71" s="17"/>
      <c r="BE71" s="17"/>
      <c r="BF71" s="17"/>
      <c r="BG71" s="3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</row>
    <row r="72" spans="1:79" s="39" customFormat="1" ht="15.6" x14ac:dyDescent="0.3">
      <c r="A72" s="34">
        <v>7</v>
      </c>
      <c r="B72" s="34" t="s">
        <v>115</v>
      </c>
      <c r="C72" s="34" t="s">
        <v>116</v>
      </c>
      <c r="D72" s="34" t="s">
        <v>440</v>
      </c>
      <c r="E72" s="34" t="s">
        <v>378</v>
      </c>
      <c r="F72" s="34" t="s">
        <v>431</v>
      </c>
      <c r="G72" s="17">
        <v>11907296.300000001</v>
      </c>
      <c r="H72" s="17">
        <v>11908857.449999999</v>
      </c>
      <c r="I72" s="17">
        <v>11459623.220000001</v>
      </c>
      <c r="J72" s="17">
        <v>0</v>
      </c>
      <c r="K72" s="17">
        <v>1136176.32</v>
      </c>
      <c r="L72" s="17">
        <v>4415633.88</v>
      </c>
      <c r="M72" s="17">
        <v>0</v>
      </c>
      <c r="N72" s="17">
        <v>0</v>
      </c>
      <c r="O72" s="17">
        <v>0</v>
      </c>
      <c r="P72" s="17">
        <v>690235.26</v>
      </c>
      <c r="Q72" s="17">
        <v>0</v>
      </c>
      <c r="R72" s="17">
        <v>0</v>
      </c>
      <c r="S72" s="17">
        <v>3225553.35</v>
      </c>
      <c r="T72" s="17">
        <v>1023598.66</v>
      </c>
      <c r="U72" s="17">
        <v>0</v>
      </c>
      <c r="V72" s="17">
        <v>0</v>
      </c>
      <c r="W72" s="17">
        <v>11476587.189999999</v>
      </c>
      <c r="X72" s="17">
        <v>1518.55</v>
      </c>
      <c r="Y72" s="17">
        <v>11478105.74</v>
      </c>
      <c r="Z72" s="19">
        <v>1.638734E-2</v>
      </c>
      <c r="AA72" s="19">
        <v>8.5900000000000004E-2</v>
      </c>
      <c r="AB72" s="17">
        <v>985389.72</v>
      </c>
      <c r="AC72" s="17">
        <v>0</v>
      </c>
      <c r="AD72" s="17">
        <v>0</v>
      </c>
      <c r="AE72" s="17">
        <v>1561.15</v>
      </c>
      <c r="AF72" s="17">
        <v>364.6</v>
      </c>
      <c r="AG72" s="11">
        <f t="shared" si="0"/>
        <v>1925.75</v>
      </c>
      <c r="AH72" s="17">
        <v>432898.2</v>
      </c>
      <c r="AI72" s="17">
        <v>37851.9</v>
      </c>
      <c r="AJ72" s="17">
        <v>77888.22</v>
      </c>
      <c r="AK72" s="17">
        <v>28697.919999999998</v>
      </c>
      <c r="AL72" s="17">
        <v>79455.97</v>
      </c>
      <c r="AM72" s="17">
        <v>1915.39</v>
      </c>
      <c r="AN72" s="17">
        <v>33993.24</v>
      </c>
      <c r="AO72" s="17">
        <v>4300</v>
      </c>
      <c r="AP72" s="17">
        <v>5512</v>
      </c>
      <c r="AQ72" s="17">
        <v>0</v>
      </c>
      <c r="AR72" s="17">
        <v>30007.24</v>
      </c>
      <c r="AS72" s="17">
        <v>13295.27</v>
      </c>
      <c r="AT72" s="17">
        <v>17007.400000000001</v>
      </c>
      <c r="AU72" s="17">
        <v>3335.74</v>
      </c>
      <c r="AV72" s="17">
        <v>2715.79</v>
      </c>
      <c r="AW72" s="17">
        <v>0</v>
      </c>
      <c r="AX72" s="17">
        <v>831227.13</v>
      </c>
      <c r="AY72" s="12">
        <f t="shared" si="1"/>
        <v>0</v>
      </c>
      <c r="AZ72" s="17">
        <v>0</v>
      </c>
      <c r="BA72" s="17">
        <v>194510.04</v>
      </c>
      <c r="BB72" s="17">
        <v>0.04</v>
      </c>
      <c r="BC72" s="17">
        <v>185289.5</v>
      </c>
      <c r="BD72" s="17">
        <v>0</v>
      </c>
      <c r="BE72" s="17">
        <v>0</v>
      </c>
      <c r="BF72" s="17">
        <v>0</v>
      </c>
      <c r="BG72" s="37">
        <f t="shared" si="2"/>
        <v>0</v>
      </c>
      <c r="BH72" s="17">
        <v>0</v>
      </c>
      <c r="BI72" s="17">
        <v>1389</v>
      </c>
      <c r="BJ72" s="17">
        <v>586</v>
      </c>
      <c r="BK72" s="17">
        <v>2</v>
      </c>
      <c r="BL72" s="17">
        <v>0</v>
      </c>
      <c r="BM72" s="17">
        <v>-26</v>
      </c>
      <c r="BN72" s="17">
        <v>-52</v>
      </c>
      <c r="BO72" s="17">
        <v>-101</v>
      </c>
      <c r="BP72" s="17">
        <v>-163</v>
      </c>
      <c r="BQ72" s="17">
        <v>0</v>
      </c>
      <c r="BR72" s="17">
        <v>1</v>
      </c>
      <c r="BS72" s="17">
        <v>-217</v>
      </c>
      <c r="BT72" s="17">
        <v>0</v>
      </c>
      <c r="BU72" s="17">
        <v>1419</v>
      </c>
      <c r="BV72" s="17">
        <v>1</v>
      </c>
      <c r="BW72" s="17">
        <v>82</v>
      </c>
      <c r="BX72" s="17">
        <v>37</v>
      </c>
      <c r="BY72" s="17">
        <v>95</v>
      </c>
      <c r="BZ72" s="17">
        <v>3</v>
      </c>
      <c r="CA72" s="17">
        <v>0</v>
      </c>
    </row>
    <row r="73" spans="1:79" s="39" customFormat="1" ht="15.6" x14ac:dyDescent="0.3">
      <c r="A73" s="34">
        <v>7</v>
      </c>
      <c r="B73" s="34" t="s">
        <v>142</v>
      </c>
      <c r="C73" s="34" t="s">
        <v>143</v>
      </c>
      <c r="D73" s="34" t="s">
        <v>440</v>
      </c>
      <c r="E73" s="34" t="s">
        <v>378</v>
      </c>
      <c r="F73" s="34" t="s">
        <v>431</v>
      </c>
      <c r="G73" s="17">
        <v>25178387.649999999</v>
      </c>
      <c r="H73" s="17">
        <v>25178387.649999999</v>
      </c>
      <c r="I73" s="17">
        <v>24548335.91</v>
      </c>
      <c r="J73" s="17">
        <v>5894322.0300000003</v>
      </c>
      <c r="K73" s="17">
        <v>2178888.87</v>
      </c>
      <c r="L73" s="17">
        <v>6655949.0300000003</v>
      </c>
      <c r="M73" s="17">
        <v>0</v>
      </c>
      <c r="N73" s="17">
        <v>0</v>
      </c>
      <c r="O73" s="17">
        <v>37586.870000000003</v>
      </c>
      <c r="P73" s="17">
        <v>1501625.97</v>
      </c>
      <c r="Q73" s="17">
        <v>0</v>
      </c>
      <c r="R73" s="17">
        <v>0</v>
      </c>
      <c r="S73" s="17">
        <v>5510999.5099999998</v>
      </c>
      <c r="T73" s="17">
        <v>1429946.93</v>
      </c>
      <c r="U73" s="17">
        <v>0</v>
      </c>
      <c r="V73" s="17">
        <v>0</v>
      </c>
      <c r="W73" s="17">
        <v>24515657.73</v>
      </c>
      <c r="X73" s="17">
        <v>0</v>
      </c>
      <c r="Y73" s="17">
        <v>24515657.73</v>
      </c>
      <c r="Z73" s="19">
        <v>3.0961849999999999E-2</v>
      </c>
      <c r="AA73" s="19">
        <v>5.33E-2</v>
      </c>
      <c r="AB73" s="17">
        <v>1306338.52</v>
      </c>
      <c r="AC73" s="17">
        <v>0</v>
      </c>
      <c r="AD73" s="17">
        <v>0</v>
      </c>
      <c r="AE73" s="17">
        <v>0</v>
      </c>
      <c r="AF73" s="17">
        <v>0</v>
      </c>
      <c r="AG73" s="11">
        <f t="shared" si="0"/>
        <v>0</v>
      </c>
      <c r="AH73" s="17">
        <v>679912.47</v>
      </c>
      <c r="AI73" s="17">
        <v>58317.9</v>
      </c>
      <c r="AJ73" s="17">
        <v>91363.37</v>
      </c>
      <c r="AK73" s="17">
        <v>3670</v>
      </c>
      <c r="AL73" s="17">
        <v>85763.61</v>
      </c>
      <c r="AM73" s="17">
        <v>18055.2</v>
      </c>
      <c r="AN73" s="17">
        <v>45194.04</v>
      </c>
      <c r="AO73" s="17">
        <v>5800</v>
      </c>
      <c r="AP73" s="17">
        <v>32950</v>
      </c>
      <c r="AQ73" s="17">
        <v>0</v>
      </c>
      <c r="AR73" s="17">
        <v>38127.050000000003</v>
      </c>
      <c r="AS73" s="17">
        <v>22071.86</v>
      </c>
      <c r="AT73" s="17">
        <v>0</v>
      </c>
      <c r="AU73" s="17">
        <v>12476.55</v>
      </c>
      <c r="AV73" s="17">
        <v>10076.34</v>
      </c>
      <c r="AW73" s="17">
        <v>0</v>
      </c>
      <c r="AX73" s="17">
        <v>1183413.45</v>
      </c>
      <c r="AY73" s="12">
        <f t="shared" si="1"/>
        <v>0</v>
      </c>
      <c r="AZ73" s="17">
        <v>0</v>
      </c>
      <c r="BA73" s="17">
        <v>193752.95999999999</v>
      </c>
      <c r="BB73" s="17">
        <v>0</v>
      </c>
      <c r="BC73" s="17">
        <v>213638.48</v>
      </c>
      <c r="BD73" s="17">
        <v>0</v>
      </c>
      <c r="BE73" s="17">
        <v>0</v>
      </c>
      <c r="BF73" s="17">
        <v>0</v>
      </c>
      <c r="BG73" s="37">
        <f t="shared" si="2"/>
        <v>0</v>
      </c>
      <c r="BH73" s="17">
        <v>0</v>
      </c>
      <c r="BI73" s="17">
        <v>1842</v>
      </c>
      <c r="BJ73" s="17">
        <v>847</v>
      </c>
      <c r="BK73" s="17">
        <v>0</v>
      </c>
      <c r="BL73" s="17">
        <v>-1</v>
      </c>
      <c r="BM73" s="17">
        <v>-64</v>
      </c>
      <c r="BN73" s="17">
        <v>-90</v>
      </c>
      <c r="BO73" s="17">
        <v>-322</v>
      </c>
      <c r="BP73" s="17">
        <v>-183</v>
      </c>
      <c r="BQ73" s="17">
        <v>0</v>
      </c>
      <c r="BR73" s="17">
        <v>-2</v>
      </c>
      <c r="BS73" s="17">
        <v>-254</v>
      </c>
      <c r="BT73" s="17">
        <v>0</v>
      </c>
      <c r="BU73" s="17">
        <v>1773</v>
      </c>
      <c r="BV73" s="17">
        <v>0</v>
      </c>
      <c r="BW73" s="17">
        <v>90</v>
      </c>
      <c r="BX73" s="17">
        <v>20</v>
      </c>
      <c r="BY73" s="17">
        <v>140</v>
      </c>
      <c r="BZ73" s="17">
        <v>1</v>
      </c>
      <c r="CA73" s="17">
        <v>3</v>
      </c>
    </row>
    <row r="74" spans="1:79" s="39" customFormat="1" ht="15.6" x14ac:dyDescent="0.3">
      <c r="A74" s="34">
        <v>7</v>
      </c>
      <c r="B74" s="34" t="s">
        <v>170</v>
      </c>
      <c r="C74" s="34" t="s">
        <v>171</v>
      </c>
      <c r="D74" s="34" t="s">
        <v>441</v>
      </c>
      <c r="E74" s="34" t="s">
        <v>378</v>
      </c>
      <c r="F74" s="34" t="s">
        <v>431</v>
      </c>
      <c r="G74" s="17">
        <v>3037462.35</v>
      </c>
      <c r="H74" s="17">
        <v>3037585.18</v>
      </c>
      <c r="I74" s="17">
        <v>2901868.05</v>
      </c>
      <c r="J74" s="17">
        <v>22241.47</v>
      </c>
      <c r="K74" s="17">
        <v>253241.09</v>
      </c>
      <c r="L74" s="17">
        <v>1157989.49</v>
      </c>
      <c r="M74" s="17">
        <v>0</v>
      </c>
      <c r="N74" s="17">
        <v>0</v>
      </c>
      <c r="O74" s="17">
        <v>0</v>
      </c>
      <c r="P74" s="17">
        <v>239731</v>
      </c>
      <c r="Q74" s="17">
        <v>0</v>
      </c>
      <c r="R74" s="17">
        <v>0</v>
      </c>
      <c r="S74" s="17">
        <v>700422.35</v>
      </c>
      <c r="T74" s="17">
        <v>247814.62</v>
      </c>
      <c r="U74" s="17">
        <v>0</v>
      </c>
      <c r="V74" s="17">
        <v>0</v>
      </c>
      <c r="W74" s="17">
        <v>2912719.22</v>
      </c>
      <c r="X74" s="17">
        <v>122.83</v>
      </c>
      <c r="Y74" s="17">
        <v>2912842.05</v>
      </c>
      <c r="Z74" s="19">
        <v>1.5174719999999999E-2</v>
      </c>
      <c r="AA74" s="19">
        <v>0.1</v>
      </c>
      <c r="AB74" s="17">
        <v>291279.2</v>
      </c>
      <c r="AC74" s="17">
        <v>0</v>
      </c>
      <c r="AD74" s="17">
        <v>0</v>
      </c>
      <c r="AE74" s="17">
        <v>122.83</v>
      </c>
      <c r="AF74" s="17">
        <v>3.93</v>
      </c>
      <c r="AG74" s="11">
        <f t="shared" ref="AG74:AG136" si="3">SUM(AE74:AF74)</f>
        <v>126.76</v>
      </c>
      <c r="AH74" s="17">
        <v>76733.48</v>
      </c>
      <c r="AI74" s="17">
        <v>6235.49</v>
      </c>
      <c r="AJ74" s="17">
        <v>2302</v>
      </c>
      <c r="AK74" s="17">
        <v>0</v>
      </c>
      <c r="AL74" s="17">
        <v>27829.53</v>
      </c>
      <c r="AM74" s="17">
        <v>0</v>
      </c>
      <c r="AN74" s="17">
        <v>13921</v>
      </c>
      <c r="AO74" s="17">
        <v>4200</v>
      </c>
      <c r="AP74" s="17">
        <v>0</v>
      </c>
      <c r="AQ74" s="17">
        <v>0</v>
      </c>
      <c r="AR74" s="17">
        <v>7639.88</v>
      </c>
      <c r="AS74" s="17">
        <v>250</v>
      </c>
      <c r="AT74" s="17">
        <v>0</v>
      </c>
      <c r="AU74" s="17">
        <v>935.28</v>
      </c>
      <c r="AV74" s="17">
        <v>0</v>
      </c>
      <c r="AW74" s="17">
        <v>57240.41</v>
      </c>
      <c r="AX74" s="17">
        <v>160143.06</v>
      </c>
      <c r="AY74" s="12">
        <f t="shared" ref="AY74:AY136" si="4">AW74/AX74</f>
        <v>0.35743297274324598</v>
      </c>
      <c r="AZ74" s="17">
        <v>0</v>
      </c>
      <c r="BA74" s="17">
        <v>128400</v>
      </c>
      <c r="BB74" s="17">
        <v>0</v>
      </c>
      <c r="BC74" s="17">
        <v>8325.56</v>
      </c>
      <c r="BD74" s="17">
        <v>0</v>
      </c>
      <c r="BE74" s="17">
        <v>0</v>
      </c>
      <c r="BF74" s="17">
        <v>0</v>
      </c>
      <c r="BG74" s="37">
        <f t="shared" ref="BG74:BG136" si="5">SUM(BE74:BF74)</f>
        <v>0</v>
      </c>
      <c r="BH74" s="17">
        <v>0</v>
      </c>
      <c r="BI74" s="17">
        <v>285</v>
      </c>
      <c r="BJ74" s="17">
        <v>120</v>
      </c>
      <c r="BK74" s="17">
        <v>0</v>
      </c>
      <c r="BL74" s="17">
        <v>0</v>
      </c>
      <c r="BM74" s="17">
        <v>-9</v>
      </c>
      <c r="BN74" s="17">
        <v>-17</v>
      </c>
      <c r="BO74" s="17">
        <v>-23</v>
      </c>
      <c r="BP74" s="17">
        <v>-27</v>
      </c>
      <c r="BQ74" s="17">
        <v>0</v>
      </c>
      <c r="BR74" s="17">
        <v>1</v>
      </c>
      <c r="BS74" s="17">
        <v>-49</v>
      </c>
      <c r="BT74" s="17">
        <v>-1</v>
      </c>
      <c r="BU74" s="17">
        <v>280</v>
      </c>
      <c r="BV74" s="17">
        <v>1</v>
      </c>
      <c r="BW74" s="17">
        <v>14</v>
      </c>
      <c r="BX74" s="17">
        <v>10</v>
      </c>
      <c r="BY74" s="17">
        <v>25</v>
      </c>
      <c r="BZ74" s="17">
        <v>0</v>
      </c>
      <c r="CA74" s="17">
        <v>0</v>
      </c>
    </row>
    <row r="75" spans="1:79" s="39" customFormat="1" ht="15.6" x14ac:dyDescent="0.3">
      <c r="A75" s="34">
        <v>7</v>
      </c>
      <c r="B75" s="34" t="s">
        <v>178</v>
      </c>
      <c r="C75" s="34" t="s">
        <v>125</v>
      </c>
      <c r="D75" s="34" t="s">
        <v>439</v>
      </c>
      <c r="E75" s="34" t="s">
        <v>381</v>
      </c>
      <c r="F75" s="34" t="s">
        <v>431</v>
      </c>
      <c r="G75" s="17">
        <v>96876409.060000002</v>
      </c>
      <c r="H75" s="17">
        <v>96876409.060000002</v>
      </c>
      <c r="I75" s="17">
        <v>93964998.079999998</v>
      </c>
      <c r="J75" s="17">
        <v>45638316.909999996</v>
      </c>
      <c r="K75" s="17">
        <v>7152919.3099999996</v>
      </c>
      <c r="L75" s="17">
        <v>17505489.170000002</v>
      </c>
      <c r="M75" s="17">
        <v>0</v>
      </c>
      <c r="N75" s="17">
        <v>0</v>
      </c>
      <c r="O75" s="17">
        <v>0</v>
      </c>
      <c r="P75" s="17">
        <v>2204969.34</v>
      </c>
      <c r="Q75" s="17">
        <v>0</v>
      </c>
      <c r="R75" s="17">
        <v>0</v>
      </c>
      <c r="S75" s="17">
        <v>7897081.9299999997</v>
      </c>
      <c r="T75" s="17">
        <v>6650130.0099999998</v>
      </c>
      <c r="U75" s="17">
        <v>0</v>
      </c>
      <c r="V75" s="17">
        <v>0</v>
      </c>
      <c r="W75" s="17">
        <v>90642186.659999996</v>
      </c>
      <c r="X75" s="17">
        <v>28795.69</v>
      </c>
      <c r="Y75" s="17">
        <v>90670982.349999994</v>
      </c>
      <c r="Z75" s="19">
        <v>0.18293229999999999</v>
      </c>
      <c r="AA75" s="68">
        <v>3.7900000000000003E-2</v>
      </c>
      <c r="AB75" s="17">
        <v>3431332.84</v>
      </c>
      <c r="AC75" s="17">
        <v>0</v>
      </c>
      <c r="AD75" s="17">
        <v>0</v>
      </c>
      <c r="AE75" s="17">
        <v>0</v>
      </c>
      <c r="AF75" s="17">
        <v>0</v>
      </c>
      <c r="AG75" s="11">
        <f t="shared" si="3"/>
        <v>0</v>
      </c>
      <c r="AH75" s="17">
        <v>1799531.03</v>
      </c>
      <c r="AI75" s="17">
        <v>167477.95000000001</v>
      </c>
      <c r="AJ75" s="17">
        <v>430721.02</v>
      </c>
      <c r="AK75" s="17">
        <v>35798.800000000003</v>
      </c>
      <c r="AL75" s="17">
        <v>201695.37</v>
      </c>
      <c r="AM75" s="17">
        <v>57429.81</v>
      </c>
      <c r="AN75" s="17">
        <v>96515.75</v>
      </c>
      <c r="AO75" s="17">
        <v>18000</v>
      </c>
      <c r="AP75" s="17">
        <v>0</v>
      </c>
      <c r="AQ75" s="17">
        <v>6705.03</v>
      </c>
      <c r="AR75" s="17">
        <v>145282.29999999999</v>
      </c>
      <c r="AS75" s="17">
        <v>41897.279999999999</v>
      </c>
      <c r="AT75" s="17">
        <v>22814.99</v>
      </c>
      <c r="AU75" s="17">
        <v>37813.01</v>
      </c>
      <c r="AV75" s="17">
        <v>29702.05</v>
      </c>
      <c r="AW75" s="17">
        <v>0</v>
      </c>
      <c r="AX75" s="17">
        <v>3261118.43</v>
      </c>
      <c r="AY75" s="12">
        <f t="shared" si="4"/>
        <v>0</v>
      </c>
      <c r="AZ75" s="17">
        <v>73.06</v>
      </c>
      <c r="BA75" s="69">
        <v>194510</v>
      </c>
      <c r="BB75" s="69">
        <v>0</v>
      </c>
      <c r="BC75" s="69">
        <v>646425</v>
      </c>
      <c r="BD75" s="69">
        <v>0</v>
      </c>
      <c r="BE75" s="69">
        <v>0</v>
      </c>
      <c r="BF75" s="69">
        <v>0</v>
      </c>
      <c r="BG75" s="37">
        <f t="shared" si="5"/>
        <v>0</v>
      </c>
      <c r="BH75" s="17">
        <v>0</v>
      </c>
      <c r="BI75" s="17">
        <v>7599</v>
      </c>
      <c r="BJ75" s="17">
        <v>3421</v>
      </c>
      <c r="BK75" s="17">
        <v>0</v>
      </c>
      <c r="BL75" s="17">
        <v>0</v>
      </c>
      <c r="BM75" s="17">
        <v>-112</v>
      </c>
      <c r="BN75" s="17">
        <v>-146</v>
      </c>
      <c r="BO75" s="17">
        <v>-1062</v>
      </c>
      <c r="BP75" s="17">
        <v>-1020</v>
      </c>
      <c r="BQ75" s="17">
        <v>0</v>
      </c>
      <c r="BR75" s="17">
        <v>0</v>
      </c>
      <c r="BS75" s="17">
        <v>-711</v>
      </c>
      <c r="BT75" s="17">
        <v>0</v>
      </c>
      <c r="BU75" s="17">
        <v>7969</v>
      </c>
      <c r="BV75" s="17">
        <v>0</v>
      </c>
      <c r="BW75" s="17">
        <v>97</v>
      </c>
      <c r="BX75" s="17">
        <v>62</v>
      </c>
      <c r="BY75" s="17">
        <v>541</v>
      </c>
      <c r="BZ75" s="17">
        <v>7</v>
      </c>
      <c r="CA75" s="17">
        <v>4</v>
      </c>
    </row>
    <row r="76" spans="1:79" s="35" customFormat="1" ht="15.6" x14ac:dyDescent="0.3">
      <c r="A76" s="45">
        <v>7</v>
      </c>
      <c r="B76" s="46" t="s">
        <v>577</v>
      </c>
      <c r="C76" s="45" t="s">
        <v>105</v>
      </c>
      <c r="D76" s="50" t="s">
        <v>442</v>
      </c>
      <c r="E76" s="50" t="s">
        <v>378</v>
      </c>
      <c r="F76" s="50" t="s">
        <v>431</v>
      </c>
      <c r="G76" s="17">
        <v>51656215.909999996</v>
      </c>
      <c r="H76" s="17">
        <v>51656215.909999996</v>
      </c>
      <c r="I76" s="17">
        <v>49754544.640000001</v>
      </c>
      <c r="J76" s="17">
        <v>0</v>
      </c>
      <c r="K76" s="17">
        <v>5123131.28</v>
      </c>
      <c r="L76" s="17">
        <v>22298039.170000002</v>
      </c>
      <c r="M76" s="17">
        <v>0</v>
      </c>
      <c r="N76" s="17">
        <v>0</v>
      </c>
      <c r="O76" s="17">
        <v>4151.6000000000004</v>
      </c>
      <c r="P76" s="17">
        <v>1805179.82</v>
      </c>
      <c r="Q76" s="17">
        <v>0</v>
      </c>
      <c r="R76" s="17">
        <v>0</v>
      </c>
      <c r="S76" s="17">
        <v>9009811.7300000004</v>
      </c>
      <c r="T76" s="17">
        <v>7298852.6200000001</v>
      </c>
      <c r="U76" s="17">
        <v>0</v>
      </c>
      <c r="V76" s="17">
        <v>0</v>
      </c>
      <c r="W76" s="17">
        <v>48943446.670000002</v>
      </c>
      <c r="X76" s="17">
        <v>36538.379999999997</v>
      </c>
      <c r="Y76" s="17">
        <v>48979985.049999997</v>
      </c>
      <c r="Z76" s="19">
        <v>0.13262409999999999</v>
      </c>
      <c r="AA76" s="19">
        <v>6.9599999999999995E-2</v>
      </c>
      <c r="AB76" s="17">
        <v>3404280.45</v>
      </c>
      <c r="AC76" s="17">
        <v>0</v>
      </c>
      <c r="AD76" s="17">
        <v>0</v>
      </c>
      <c r="AE76" s="17">
        <v>0</v>
      </c>
      <c r="AF76" s="17">
        <v>0</v>
      </c>
      <c r="AG76" s="11">
        <f t="shared" si="3"/>
        <v>0</v>
      </c>
      <c r="AH76" s="17">
        <v>1595943.92</v>
      </c>
      <c r="AI76" s="17">
        <v>130878.41</v>
      </c>
      <c r="AJ76" s="17">
        <v>379518.05</v>
      </c>
      <c r="AK76" s="17">
        <v>28970.81</v>
      </c>
      <c r="AL76" s="17">
        <v>208628.25</v>
      </c>
      <c r="AM76" s="17">
        <v>6923.25</v>
      </c>
      <c r="AN76" s="17">
        <v>56294.94</v>
      </c>
      <c r="AO76" s="17">
        <v>19000</v>
      </c>
      <c r="AP76" s="17">
        <v>0</v>
      </c>
      <c r="AQ76" s="17">
        <v>0</v>
      </c>
      <c r="AR76" s="17">
        <v>117309.92</v>
      </c>
      <c r="AS76" s="17">
        <v>28197.86</v>
      </c>
      <c r="AT76" s="17">
        <v>8787.1299999999992</v>
      </c>
      <c r="AU76" s="17">
        <v>27066.99</v>
      </c>
      <c r="AV76" s="17">
        <v>101926.39999999999</v>
      </c>
      <c r="AW76" s="17">
        <v>0</v>
      </c>
      <c r="AX76" s="17">
        <v>2967214.48</v>
      </c>
      <c r="AY76" s="12">
        <f t="shared" si="4"/>
        <v>0</v>
      </c>
      <c r="AZ76" s="17">
        <v>17412.5</v>
      </c>
      <c r="BA76" s="17">
        <v>194510.16</v>
      </c>
      <c r="BB76" s="17">
        <v>0</v>
      </c>
      <c r="BC76" s="17">
        <v>633279</v>
      </c>
      <c r="BD76" s="17">
        <v>0</v>
      </c>
      <c r="BE76" s="17">
        <v>0</v>
      </c>
      <c r="BF76" s="17">
        <v>0</v>
      </c>
      <c r="BG76" s="37">
        <f t="shared" si="5"/>
        <v>0</v>
      </c>
      <c r="BH76" s="17">
        <v>0</v>
      </c>
      <c r="BI76" s="17">
        <v>7628</v>
      </c>
      <c r="BJ76" s="17">
        <v>2537</v>
      </c>
      <c r="BK76" s="17">
        <v>25</v>
      </c>
      <c r="BL76" s="17">
        <v>0</v>
      </c>
      <c r="BM76" s="17">
        <v>-63</v>
      </c>
      <c r="BN76" s="17">
        <v>-179</v>
      </c>
      <c r="BO76" s="17">
        <v>-373</v>
      </c>
      <c r="BP76" s="17">
        <v>-761</v>
      </c>
      <c r="BQ76" s="17">
        <v>0</v>
      </c>
      <c r="BR76" s="17">
        <v>-5</v>
      </c>
      <c r="BS76" s="17">
        <v>-765</v>
      </c>
      <c r="BT76" s="17">
        <v>-16</v>
      </c>
      <c r="BU76" s="17">
        <v>8028</v>
      </c>
      <c r="BV76" s="17">
        <v>13</v>
      </c>
      <c r="BW76" s="17">
        <v>156</v>
      </c>
      <c r="BX76" s="17">
        <v>87</v>
      </c>
      <c r="BY76" s="17">
        <v>513</v>
      </c>
      <c r="BZ76" s="17">
        <v>4</v>
      </c>
      <c r="CA76" s="17">
        <v>5</v>
      </c>
    </row>
    <row r="77" spans="1:79" ht="15.6" x14ac:dyDescent="0.3">
      <c r="A77" s="10">
        <v>8</v>
      </c>
      <c r="B77" s="10" t="s">
        <v>26</v>
      </c>
      <c r="C77" s="10" t="s">
        <v>28</v>
      </c>
      <c r="D77" s="10" t="s">
        <v>443</v>
      </c>
      <c r="E77" s="10" t="s">
        <v>378</v>
      </c>
      <c r="F77" s="10" t="s">
        <v>444</v>
      </c>
      <c r="G77" s="17">
        <v>86093845.609999999</v>
      </c>
      <c r="H77" s="17">
        <v>86093845.609999999</v>
      </c>
      <c r="I77" s="17">
        <v>83795622.480000004</v>
      </c>
      <c r="J77" s="17">
        <v>0</v>
      </c>
      <c r="K77" s="17">
        <v>5787125.0599999996</v>
      </c>
      <c r="L77" s="17">
        <v>19846536.530000001</v>
      </c>
      <c r="M77" s="17">
        <v>32091695.670000002</v>
      </c>
      <c r="N77" s="17">
        <v>0</v>
      </c>
      <c r="O77" s="17">
        <v>0</v>
      </c>
      <c r="P77" s="17">
        <v>2773827.9</v>
      </c>
      <c r="Q77" s="17">
        <v>446471.33</v>
      </c>
      <c r="R77" s="17">
        <v>0</v>
      </c>
      <c r="S77" s="17">
        <v>10748953.25</v>
      </c>
      <c r="T77" s="17">
        <v>5607970.0899999999</v>
      </c>
      <c r="U77" s="17">
        <v>0</v>
      </c>
      <c r="V77" s="17">
        <v>0</v>
      </c>
      <c r="W77" s="17">
        <v>50901023.890000001</v>
      </c>
      <c r="X77" s="17">
        <v>32538167</v>
      </c>
      <c r="Y77" s="17">
        <v>83439190.890000001</v>
      </c>
      <c r="Z77" s="19">
        <v>9.9125630000000006E-2</v>
      </c>
      <c r="AA77" s="19">
        <v>6.9000000000000006E-2</v>
      </c>
      <c r="AB77" s="17">
        <v>3512830.14</v>
      </c>
      <c r="AC77" s="17">
        <v>0</v>
      </c>
      <c r="AD77" s="17">
        <v>0</v>
      </c>
      <c r="AE77" s="17">
        <v>0</v>
      </c>
      <c r="AF77" s="17">
        <v>0</v>
      </c>
      <c r="AG77" s="11">
        <f t="shared" si="3"/>
        <v>0</v>
      </c>
      <c r="AH77" s="17">
        <v>1744122.82</v>
      </c>
      <c r="AI77" s="17">
        <v>136446.15</v>
      </c>
      <c r="AJ77" s="17">
        <v>621192.42000000004</v>
      </c>
      <c r="AK77" s="17">
        <v>0</v>
      </c>
      <c r="AL77" s="17">
        <v>286303.81</v>
      </c>
      <c r="AM77" s="17">
        <v>0</v>
      </c>
      <c r="AN77" s="17">
        <v>66659.16</v>
      </c>
      <c r="AO77" s="17">
        <v>10950</v>
      </c>
      <c r="AP77" s="17">
        <v>0</v>
      </c>
      <c r="AQ77" s="17">
        <v>0</v>
      </c>
      <c r="AR77" s="17">
        <v>90497.58</v>
      </c>
      <c r="AS77" s="17">
        <v>39963.94</v>
      </c>
      <c r="AT77" s="17">
        <v>7515</v>
      </c>
      <c r="AU77" s="17">
        <v>8154.44</v>
      </c>
      <c r="AV77" s="17">
        <v>119216.54</v>
      </c>
      <c r="AW77" s="17">
        <v>0</v>
      </c>
      <c r="AX77" s="17">
        <v>3312308.58</v>
      </c>
      <c r="AY77" s="12">
        <f t="shared" si="4"/>
        <v>0</v>
      </c>
      <c r="AZ77" s="17">
        <v>0</v>
      </c>
      <c r="BA77" s="17">
        <v>194510</v>
      </c>
      <c r="BB77" s="17">
        <v>0</v>
      </c>
      <c r="BC77" s="17">
        <v>260748.77</v>
      </c>
      <c r="BD77" s="17">
        <v>0</v>
      </c>
      <c r="BE77" s="17">
        <v>0</v>
      </c>
      <c r="BF77" s="17">
        <v>0</v>
      </c>
      <c r="BG77" s="37">
        <f t="shared" si="5"/>
        <v>0</v>
      </c>
      <c r="BH77" s="17">
        <v>0</v>
      </c>
      <c r="BI77" s="17">
        <v>11475</v>
      </c>
      <c r="BJ77" s="17">
        <v>5011</v>
      </c>
      <c r="BK77" s="17">
        <v>9</v>
      </c>
      <c r="BL77" s="17">
        <v>-54</v>
      </c>
      <c r="BM77" s="17">
        <v>-52</v>
      </c>
      <c r="BN77" s="17">
        <v>-218</v>
      </c>
      <c r="BO77" s="17">
        <v>-1810</v>
      </c>
      <c r="BP77" s="17">
        <v>-2063</v>
      </c>
      <c r="BQ77" s="17">
        <v>-1</v>
      </c>
      <c r="BR77" s="17">
        <v>19</v>
      </c>
      <c r="BS77" s="17">
        <v>-1039</v>
      </c>
      <c r="BT77" s="17">
        <v>0</v>
      </c>
      <c r="BU77" s="17">
        <v>11277</v>
      </c>
      <c r="BV77" s="17">
        <v>88</v>
      </c>
      <c r="BW77" s="17">
        <v>389</v>
      </c>
      <c r="BX77" s="17">
        <v>132</v>
      </c>
      <c r="BY77" s="17">
        <v>539</v>
      </c>
      <c r="BZ77" s="17">
        <v>0</v>
      </c>
      <c r="CA77" s="17">
        <v>13</v>
      </c>
    </row>
    <row r="78" spans="1:79" ht="15.6" x14ac:dyDescent="0.3">
      <c r="A78" s="10">
        <v>8</v>
      </c>
      <c r="B78" s="10" t="s">
        <v>31</v>
      </c>
      <c r="C78" s="10" t="s">
        <v>32</v>
      </c>
      <c r="D78" s="10" t="s">
        <v>445</v>
      </c>
      <c r="E78" s="10" t="s">
        <v>375</v>
      </c>
      <c r="F78" s="10" t="s">
        <v>446</v>
      </c>
      <c r="G78" s="17">
        <v>46306736.289999999</v>
      </c>
      <c r="H78" s="17">
        <v>46322212.780000001</v>
      </c>
      <c r="I78" s="17">
        <v>45633535.759999998</v>
      </c>
      <c r="J78" s="17">
        <v>90028.34</v>
      </c>
      <c r="K78" s="17">
        <v>2877452.75</v>
      </c>
      <c r="L78" s="17">
        <v>20017669.359999999</v>
      </c>
      <c r="M78" s="17">
        <v>0</v>
      </c>
      <c r="N78" s="17">
        <v>104603.21</v>
      </c>
      <c r="O78" s="17">
        <v>0</v>
      </c>
      <c r="P78" s="17">
        <v>1337817.24</v>
      </c>
      <c r="Q78" s="17">
        <v>0</v>
      </c>
      <c r="R78" s="17">
        <v>13705.48</v>
      </c>
      <c r="S78" s="17">
        <v>13035099.15</v>
      </c>
      <c r="T78" s="17">
        <v>5423814.0599999996</v>
      </c>
      <c r="U78" s="17">
        <v>0</v>
      </c>
      <c r="V78" s="17">
        <v>0</v>
      </c>
      <c r="W78" s="17">
        <v>45220331.920000002</v>
      </c>
      <c r="X78" s="17">
        <v>134424.6</v>
      </c>
      <c r="Y78" s="17">
        <v>45354756.520000003</v>
      </c>
      <c r="Z78" s="19">
        <v>8.4448969999999998E-2</v>
      </c>
      <c r="AA78" s="19">
        <v>5.2600000000000001E-2</v>
      </c>
      <c r="AB78" s="17">
        <v>2378443.11</v>
      </c>
      <c r="AC78" s="17">
        <v>0</v>
      </c>
      <c r="AD78" s="17">
        <v>0</v>
      </c>
      <c r="AE78" s="17">
        <v>0</v>
      </c>
      <c r="AF78" s="17">
        <v>0</v>
      </c>
      <c r="AG78" s="11">
        <f t="shared" si="3"/>
        <v>0</v>
      </c>
      <c r="AH78" s="17">
        <v>1262617.75</v>
      </c>
      <c r="AI78" s="17">
        <v>99567.99</v>
      </c>
      <c r="AJ78" s="17">
        <v>282883.88</v>
      </c>
      <c r="AK78" s="17">
        <v>0</v>
      </c>
      <c r="AL78" s="17">
        <v>123980.39</v>
      </c>
      <c r="AM78" s="17">
        <v>3255.71</v>
      </c>
      <c r="AN78" s="17">
        <v>59659.19</v>
      </c>
      <c r="AO78" s="17">
        <v>10950</v>
      </c>
      <c r="AP78" s="17">
        <v>27704.39</v>
      </c>
      <c r="AQ78" s="17">
        <v>0</v>
      </c>
      <c r="AR78" s="17">
        <v>86443.88</v>
      </c>
      <c r="AS78" s="17">
        <v>33891.769999999997</v>
      </c>
      <c r="AT78" s="17">
        <v>0</v>
      </c>
      <c r="AU78" s="17">
        <v>4260.3599999999997</v>
      </c>
      <c r="AV78" s="17">
        <v>48295.22</v>
      </c>
      <c r="AW78" s="17">
        <v>0</v>
      </c>
      <c r="AX78" s="17">
        <v>2175533.2400000002</v>
      </c>
      <c r="AY78" s="12">
        <f t="shared" si="4"/>
        <v>0</v>
      </c>
      <c r="AZ78" s="17">
        <v>697.26</v>
      </c>
      <c r="BA78" s="17">
        <v>194510</v>
      </c>
      <c r="BB78" s="17">
        <v>0</v>
      </c>
      <c r="BC78" s="17">
        <v>453975.03</v>
      </c>
      <c r="BD78" s="17">
        <v>0</v>
      </c>
      <c r="BE78" s="17">
        <v>0</v>
      </c>
      <c r="BF78" s="17">
        <v>0</v>
      </c>
      <c r="BG78" s="37">
        <f t="shared" si="5"/>
        <v>0</v>
      </c>
      <c r="BH78" s="17">
        <v>0</v>
      </c>
      <c r="BI78" s="17">
        <v>8272</v>
      </c>
      <c r="BJ78" s="17">
        <v>2786</v>
      </c>
      <c r="BK78" s="17">
        <v>6</v>
      </c>
      <c r="BL78" s="17">
        <v>-11</v>
      </c>
      <c r="BM78" s="17">
        <v>-109</v>
      </c>
      <c r="BN78" s="17">
        <v>-302</v>
      </c>
      <c r="BO78" s="17">
        <v>-217</v>
      </c>
      <c r="BP78" s="17">
        <v>-588</v>
      </c>
      <c r="BQ78" s="17">
        <v>0</v>
      </c>
      <c r="BR78" s="17">
        <v>77</v>
      </c>
      <c r="BS78" s="17">
        <v>-840</v>
      </c>
      <c r="BT78" s="17">
        <v>-32</v>
      </c>
      <c r="BU78" s="17">
        <v>9042</v>
      </c>
      <c r="BV78" s="17">
        <v>27</v>
      </c>
      <c r="BW78" s="17">
        <v>157</v>
      </c>
      <c r="BX78" s="17">
        <v>85</v>
      </c>
      <c r="BY78" s="17">
        <v>497</v>
      </c>
      <c r="BZ78" s="17">
        <v>98</v>
      </c>
      <c r="CA78" s="17">
        <v>6</v>
      </c>
    </row>
    <row r="79" spans="1:79" ht="15.6" x14ac:dyDescent="0.3">
      <c r="A79" s="15">
        <v>8</v>
      </c>
      <c r="B79" s="15" t="s">
        <v>336</v>
      </c>
      <c r="C79" s="15" t="s">
        <v>337</v>
      </c>
      <c r="D79" s="10" t="s">
        <v>447</v>
      </c>
      <c r="E79" s="10" t="s">
        <v>390</v>
      </c>
      <c r="F79" s="10" t="s">
        <v>444</v>
      </c>
      <c r="G79" s="17">
        <v>182377801.19</v>
      </c>
      <c r="H79" s="17">
        <v>182412038.27000001</v>
      </c>
      <c r="I79" s="17">
        <v>176457974.81999999</v>
      </c>
      <c r="J79" s="17">
        <v>0</v>
      </c>
      <c r="K79" s="17">
        <v>12120809.82</v>
      </c>
      <c r="L79" s="17">
        <v>35931338.149999999</v>
      </c>
      <c r="M79" s="17">
        <v>73980967.849999994</v>
      </c>
      <c r="N79" s="17">
        <v>0</v>
      </c>
      <c r="O79" s="17">
        <v>567368.39</v>
      </c>
      <c r="P79" s="17">
        <v>3889833.27</v>
      </c>
      <c r="Q79" s="17">
        <v>2433843.02</v>
      </c>
      <c r="R79" s="17">
        <v>0</v>
      </c>
      <c r="S79" s="17">
        <v>31573491.140000001</v>
      </c>
      <c r="T79" s="17">
        <v>9660313.9100000001</v>
      </c>
      <c r="U79" s="17">
        <v>0</v>
      </c>
      <c r="V79" s="17">
        <v>0</v>
      </c>
      <c r="W79" s="17">
        <v>98681200.640000001</v>
      </c>
      <c r="X79" s="17">
        <v>76811127.579999998</v>
      </c>
      <c r="Y79" s="17">
        <v>175492328.22</v>
      </c>
      <c r="Z79" s="19">
        <v>2.7309679999999999E-2</v>
      </c>
      <c r="AA79" s="19">
        <v>3.8600000000000002E-2</v>
      </c>
      <c r="AB79" s="17">
        <v>3813519.09</v>
      </c>
      <c r="AC79" s="17">
        <v>0</v>
      </c>
      <c r="AD79" s="17">
        <v>0</v>
      </c>
      <c r="AE79" s="17">
        <v>33639.58</v>
      </c>
      <c r="AF79" s="17">
        <v>0</v>
      </c>
      <c r="AG79" s="11">
        <f t="shared" si="3"/>
        <v>33639.58</v>
      </c>
      <c r="AH79" s="17">
        <v>2243403.1800000002</v>
      </c>
      <c r="AI79" s="17">
        <v>179431.52</v>
      </c>
      <c r="AJ79" s="17">
        <v>514101.15</v>
      </c>
      <c r="AK79" s="17">
        <v>0</v>
      </c>
      <c r="AL79" s="17">
        <v>329106.32</v>
      </c>
      <c r="AM79" s="17">
        <v>0</v>
      </c>
      <c r="AN79" s="17">
        <v>47262.65</v>
      </c>
      <c r="AO79" s="17">
        <v>10950</v>
      </c>
      <c r="AP79" s="17">
        <v>27696.15</v>
      </c>
      <c r="AQ79" s="17">
        <v>0</v>
      </c>
      <c r="AR79" s="17">
        <v>361095.56</v>
      </c>
      <c r="AS79" s="17">
        <v>36576.39</v>
      </c>
      <c r="AT79" s="17">
        <v>19300.669999999998</v>
      </c>
      <c r="AU79" s="17">
        <v>20667.45</v>
      </c>
      <c r="AV79" s="17">
        <v>36406.910000000003</v>
      </c>
      <c r="AW79" s="17">
        <v>0</v>
      </c>
      <c r="AX79" s="17">
        <v>3939991.71</v>
      </c>
      <c r="AY79" s="12">
        <f t="shared" si="4"/>
        <v>0</v>
      </c>
      <c r="AZ79" s="17">
        <v>0</v>
      </c>
      <c r="BA79" s="17">
        <v>194509.92</v>
      </c>
      <c r="BB79" s="17">
        <v>0</v>
      </c>
      <c r="BC79" s="17">
        <v>730529.94</v>
      </c>
      <c r="BD79" s="17">
        <v>0</v>
      </c>
      <c r="BE79" s="17">
        <v>0</v>
      </c>
      <c r="BF79" s="17">
        <v>0</v>
      </c>
      <c r="BG79" s="37">
        <f t="shared" si="5"/>
        <v>0</v>
      </c>
      <c r="BH79" s="17">
        <v>0</v>
      </c>
      <c r="BI79" s="17">
        <v>13440</v>
      </c>
      <c r="BJ79" s="17">
        <v>5469</v>
      </c>
      <c r="BK79" s="17">
        <v>213</v>
      </c>
      <c r="BL79" s="17">
        <v>0</v>
      </c>
      <c r="BM79" s="17">
        <v>-108</v>
      </c>
      <c r="BN79" s="17">
        <v>-599</v>
      </c>
      <c r="BO79" s="17">
        <v>-691</v>
      </c>
      <c r="BP79" s="17">
        <v>-1902</v>
      </c>
      <c r="BQ79" s="17">
        <v>2</v>
      </c>
      <c r="BR79" s="17">
        <v>0</v>
      </c>
      <c r="BS79" s="17">
        <v>-1384</v>
      </c>
      <c r="BT79" s="17">
        <v>-17</v>
      </c>
      <c r="BU79" s="17">
        <v>14423</v>
      </c>
      <c r="BV79" s="17">
        <v>9</v>
      </c>
      <c r="BW79" s="17">
        <v>726</v>
      </c>
      <c r="BX79" s="17">
        <v>250</v>
      </c>
      <c r="BY79" s="17">
        <v>530</v>
      </c>
      <c r="BZ79" s="17">
        <v>17</v>
      </c>
      <c r="CA79" s="17">
        <v>4</v>
      </c>
    </row>
    <row r="80" spans="1:79" ht="15.6" x14ac:dyDescent="0.3">
      <c r="A80" s="10">
        <v>8</v>
      </c>
      <c r="B80" s="10" t="s">
        <v>130</v>
      </c>
      <c r="C80" s="10" t="s">
        <v>23</v>
      </c>
      <c r="D80" s="10" t="s">
        <v>419</v>
      </c>
      <c r="E80" s="10" t="s">
        <v>378</v>
      </c>
      <c r="F80" s="10" t="s">
        <v>444</v>
      </c>
      <c r="G80" s="17">
        <v>53528986.479999997</v>
      </c>
      <c r="H80" s="17">
        <v>53552526.780000001</v>
      </c>
      <c r="I80" s="17">
        <v>52418773.979999997</v>
      </c>
      <c r="J80" s="17">
        <v>0</v>
      </c>
      <c r="K80" s="17">
        <v>2505443.4</v>
      </c>
      <c r="L80" s="17">
        <v>16303785.74</v>
      </c>
      <c r="M80" s="17">
        <v>17990015.420000002</v>
      </c>
      <c r="N80" s="17">
        <v>0</v>
      </c>
      <c r="O80" s="17">
        <v>0</v>
      </c>
      <c r="P80" s="17">
        <v>1045440.18</v>
      </c>
      <c r="Q80" s="17">
        <v>35120.720000000001</v>
      </c>
      <c r="R80" s="17">
        <v>0</v>
      </c>
      <c r="S80" s="17">
        <v>6690991.6200000001</v>
      </c>
      <c r="T80" s="17">
        <v>3787390.38</v>
      </c>
      <c r="U80" s="17">
        <v>0</v>
      </c>
      <c r="V80" s="17">
        <v>0</v>
      </c>
      <c r="W80" s="17">
        <v>34333347.93</v>
      </c>
      <c r="X80" s="17">
        <v>18048676.440000001</v>
      </c>
      <c r="Y80" s="17">
        <v>52382024.369999997</v>
      </c>
      <c r="Z80" s="19">
        <v>8.1560480000000005E-2</v>
      </c>
      <c r="AA80" s="19">
        <v>7.0000000000000007E-2</v>
      </c>
      <c r="AB80" s="17">
        <v>2403334.29</v>
      </c>
      <c r="AC80" s="17">
        <v>0</v>
      </c>
      <c r="AD80" s="17">
        <v>0</v>
      </c>
      <c r="AE80" s="17">
        <v>23540.3</v>
      </c>
      <c r="AF80" s="17">
        <v>0</v>
      </c>
      <c r="AG80" s="11">
        <f t="shared" si="3"/>
        <v>23540.3</v>
      </c>
      <c r="AH80" s="17">
        <v>1292141.21</v>
      </c>
      <c r="AI80" s="17">
        <v>100874.49</v>
      </c>
      <c r="AJ80" s="17">
        <v>333017</v>
      </c>
      <c r="AK80" s="17">
        <v>0</v>
      </c>
      <c r="AL80" s="17">
        <v>109206</v>
      </c>
      <c r="AM80" s="17">
        <v>4488.47</v>
      </c>
      <c r="AN80" s="17">
        <v>48381.74</v>
      </c>
      <c r="AO80" s="17">
        <v>10950</v>
      </c>
      <c r="AP80" s="17">
        <v>9828.2800000000007</v>
      </c>
      <c r="AQ80" s="17">
        <v>0</v>
      </c>
      <c r="AR80" s="17">
        <v>83949.36</v>
      </c>
      <c r="AS80" s="17">
        <v>18575.88</v>
      </c>
      <c r="AT80" s="17">
        <v>21845</v>
      </c>
      <c r="AU80" s="17">
        <v>28094.880000000001</v>
      </c>
      <c r="AV80" s="17">
        <v>45112.6</v>
      </c>
      <c r="AW80" s="17">
        <v>0</v>
      </c>
      <c r="AX80" s="17">
        <v>2175336.41</v>
      </c>
      <c r="AY80" s="12">
        <f t="shared" si="4"/>
        <v>0</v>
      </c>
      <c r="AZ80" s="17">
        <v>0</v>
      </c>
      <c r="BA80" s="17">
        <v>194510</v>
      </c>
      <c r="BB80" s="17">
        <v>0</v>
      </c>
      <c r="BC80" s="17">
        <v>433420.84</v>
      </c>
      <c r="BD80" s="17">
        <v>0</v>
      </c>
      <c r="BE80" s="17">
        <v>0</v>
      </c>
      <c r="BF80" s="17">
        <v>0</v>
      </c>
      <c r="BG80" s="37">
        <f t="shared" si="5"/>
        <v>0</v>
      </c>
      <c r="BH80" s="17">
        <v>0</v>
      </c>
      <c r="BI80" s="17">
        <v>8377</v>
      </c>
      <c r="BJ80" s="17">
        <v>2519</v>
      </c>
      <c r="BK80" s="17">
        <v>326</v>
      </c>
      <c r="BL80" s="17">
        <v>-24</v>
      </c>
      <c r="BM80" s="17">
        <v>-15</v>
      </c>
      <c r="BN80" s="17">
        <v>-195</v>
      </c>
      <c r="BO80" s="17">
        <v>-397</v>
      </c>
      <c r="BP80" s="17">
        <v>-1540</v>
      </c>
      <c r="BQ80" s="17">
        <v>4</v>
      </c>
      <c r="BR80" s="17">
        <v>4</v>
      </c>
      <c r="BS80" s="17">
        <v>-712</v>
      </c>
      <c r="BT80" s="17">
        <v>-1</v>
      </c>
      <c r="BU80" s="17">
        <v>8346</v>
      </c>
      <c r="BV80" s="17">
        <v>6</v>
      </c>
      <c r="BW80" s="17">
        <v>231</v>
      </c>
      <c r="BX80" s="17">
        <v>80</v>
      </c>
      <c r="BY80" s="17">
        <v>393</v>
      </c>
      <c r="BZ80" s="17">
        <v>0</v>
      </c>
      <c r="CA80" s="17">
        <v>1</v>
      </c>
    </row>
    <row r="81" spans="1:79" ht="15.6" x14ac:dyDescent="0.3">
      <c r="A81" s="10">
        <v>8</v>
      </c>
      <c r="B81" s="10" t="s">
        <v>136</v>
      </c>
      <c r="C81" s="10" t="s">
        <v>137</v>
      </c>
      <c r="D81" s="10" t="s">
        <v>448</v>
      </c>
      <c r="E81" s="10" t="s">
        <v>375</v>
      </c>
      <c r="F81" s="10" t="s">
        <v>444</v>
      </c>
      <c r="G81" s="17">
        <v>64959462.219999999</v>
      </c>
      <c r="H81" s="17">
        <v>64959462.219999999</v>
      </c>
      <c r="I81" s="17">
        <f>64959462.22-1344554.85</f>
        <v>63614907.369999997</v>
      </c>
      <c r="J81" s="17">
        <v>21233479.949999999</v>
      </c>
      <c r="K81" s="17">
        <v>3108649.24</v>
      </c>
      <c r="L81" s="17">
        <v>13965862.859999999</v>
      </c>
      <c r="M81" s="17">
        <v>95167.24</v>
      </c>
      <c r="N81" s="17">
        <v>0</v>
      </c>
      <c r="O81" s="17">
        <v>0</v>
      </c>
      <c r="P81" s="17">
        <v>1092838.81</v>
      </c>
      <c r="Q81" s="17">
        <v>0</v>
      </c>
      <c r="R81" s="17">
        <v>0</v>
      </c>
      <c r="S81" s="17">
        <v>17111763.960000001</v>
      </c>
      <c r="T81" s="17">
        <v>3991356.22</v>
      </c>
      <c r="U81" s="17">
        <v>0</v>
      </c>
      <c r="V81" s="17">
        <v>0</v>
      </c>
      <c r="W81" s="17">
        <v>63006843.729999997</v>
      </c>
      <c r="X81" s="17">
        <v>95167.24</v>
      </c>
      <c r="Y81" s="17">
        <v>63102010.969999999</v>
      </c>
      <c r="Z81" s="19">
        <v>6.1384950000000001E-2</v>
      </c>
      <c r="AA81" s="19">
        <v>3.2500000000000001E-2</v>
      </c>
      <c r="AB81" s="17">
        <v>2047682</v>
      </c>
      <c r="AC81" s="17">
        <v>0</v>
      </c>
      <c r="AD81" s="17">
        <v>0</v>
      </c>
      <c r="AE81" s="17">
        <v>0</v>
      </c>
      <c r="AF81" s="17">
        <v>0</v>
      </c>
      <c r="AG81" s="11">
        <f t="shared" si="3"/>
        <v>0</v>
      </c>
      <c r="AH81" s="17">
        <v>898453.28</v>
      </c>
      <c r="AI81" s="17">
        <v>70770.100000000006</v>
      </c>
      <c r="AJ81" s="17">
        <v>224834.6</v>
      </c>
      <c r="AK81" s="17">
        <v>0</v>
      </c>
      <c r="AL81" s="17">
        <v>101115.57</v>
      </c>
      <c r="AM81" s="17">
        <v>0</v>
      </c>
      <c r="AN81" s="17">
        <v>151717.20000000001</v>
      </c>
      <c r="AO81" s="17">
        <v>9800</v>
      </c>
      <c r="AP81" s="17">
        <v>34836.959999999999</v>
      </c>
      <c r="AQ81" s="17">
        <v>0</v>
      </c>
      <c r="AR81" s="17">
        <v>123938.59</v>
      </c>
      <c r="AS81" s="17">
        <v>15117.18</v>
      </c>
      <c r="AT81" s="17">
        <v>0</v>
      </c>
      <c r="AU81" s="17">
        <v>0</v>
      </c>
      <c r="AV81" s="17">
        <v>39797.68</v>
      </c>
      <c r="AW81" s="17">
        <v>0</v>
      </c>
      <c r="AX81" s="17">
        <v>1820373.1</v>
      </c>
      <c r="AY81" s="12">
        <f t="shared" si="4"/>
        <v>0</v>
      </c>
      <c r="AZ81" s="17">
        <v>0</v>
      </c>
      <c r="BA81" s="17">
        <v>194510</v>
      </c>
      <c r="BB81" s="17">
        <v>0</v>
      </c>
      <c r="BC81" s="17">
        <v>429507.12</v>
      </c>
      <c r="BD81" s="17">
        <v>0</v>
      </c>
      <c r="BE81" s="17">
        <v>0</v>
      </c>
      <c r="BF81" s="17">
        <v>0</v>
      </c>
      <c r="BG81" s="37">
        <f t="shared" si="5"/>
        <v>0</v>
      </c>
      <c r="BH81" s="17">
        <v>0</v>
      </c>
      <c r="BI81" s="17">
        <v>5634</v>
      </c>
      <c r="BJ81" s="17">
        <v>2345</v>
      </c>
      <c r="BK81" s="17">
        <v>11</v>
      </c>
      <c r="BL81" s="17">
        <v>-5</v>
      </c>
      <c r="BM81" s="17">
        <v>-35</v>
      </c>
      <c r="BN81" s="17">
        <v>-203</v>
      </c>
      <c r="BO81" s="17">
        <v>-389</v>
      </c>
      <c r="BP81" s="17">
        <v>-936</v>
      </c>
      <c r="BQ81" s="17">
        <v>4</v>
      </c>
      <c r="BR81" s="17">
        <v>0</v>
      </c>
      <c r="BS81" s="17">
        <v>-694</v>
      </c>
      <c r="BT81" s="17">
        <v>-8</v>
      </c>
      <c r="BU81" s="17">
        <v>5724</v>
      </c>
      <c r="BV81" s="17">
        <v>1</v>
      </c>
      <c r="BW81" s="17">
        <v>463</v>
      </c>
      <c r="BX81" s="17">
        <v>103</v>
      </c>
      <c r="BY81" s="17">
        <v>110</v>
      </c>
      <c r="BZ81" s="17">
        <v>2</v>
      </c>
      <c r="CA81" s="17">
        <v>16</v>
      </c>
    </row>
    <row r="82" spans="1:79" ht="15.6" x14ac:dyDescent="0.3">
      <c r="A82" s="10">
        <v>8</v>
      </c>
      <c r="B82" s="10" t="s">
        <v>146</v>
      </c>
      <c r="C82" s="10" t="s">
        <v>46</v>
      </c>
      <c r="D82" s="10" t="s">
        <v>449</v>
      </c>
      <c r="E82" s="10" t="s">
        <v>378</v>
      </c>
      <c r="F82" s="10" t="s">
        <v>446</v>
      </c>
      <c r="G82" s="17">
        <v>58094207</v>
      </c>
      <c r="H82" s="17">
        <v>58097932.259999998</v>
      </c>
      <c r="I82" s="17">
        <v>57547103.75</v>
      </c>
      <c r="J82" s="17">
        <v>3522.84</v>
      </c>
      <c r="K82" s="17">
        <v>4286219.09</v>
      </c>
      <c r="L82" s="17">
        <v>18888537.960000001</v>
      </c>
      <c r="M82" s="17">
        <v>0</v>
      </c>
      <c r="N82" s="17">
        <v>0</v>
      </c>
      <c r="O82" s="17">
        <v>0</v>
      </c>
      <c r="P82" s="17">
        <v>1868009.82</v>
      </c>
      <c r="Q82" s="17">
        <v>0</v>
      </c>
      <c r="R82" s="17">
        <v>0</v>
      </c>
      <c r="S82" s="17">
        <v>22232445.859999999</v>
      </c>
      <c r="T82" s="17">
        <v>7305812.1399999997</v>
      </c>
      <c r="U82" s="17">
        <v>0</v>
      </c>
      <c r="V82" s="17">
        <v>0</v>
      </c>
      <c r="W82" s="17">
        <v>56974845.359999999</v>
      </c>
      <c r="X82" s="17">
        <v>3855.41</v>
      </c>
      <c r="Y82" s="17">
        <v>56978700.770000003</v>
      </c>
      <c r="Z82" s="19">
        <v>0.12927250000000001</v>
      </c>
      <c r="AA82" s="68">
        <v>3.0800000000000001E-2</v>
      </c>
      <c r="AB82" s="17">
        <v>1756411.25</v>
      </c>
      <c r="AC82" s="17">
        <v>0</v>
      </c>
      <c r="AD82" s="17">
        <v>0</v>
      </c>
      <c r="AE82" s="17">
        <v>3855.41</v>
      </c>
      <c r="AF82" s="17">
        <v>38.78</v>
      </c>
      <c r="AG82" s="11">
        <f t="shared" si="3"/>
        <v>3894.19</v>
      </c>
      <c r="AH82" s="17">
        <v>877286.26</v>
      </c>
      <c r="AI82" s="17">
        <v>66740.69</v>
      </c>
      <c r="AJ82" s="17">
        <v>244772.64</v>
      </c>
      <c r="AK82" s="17">
        <v>0</v>
      </c>
      <c r="AL82" s="17">
        <v>90948.96</v>
      </c>
      <c r="AM82" s="17">
        <v>22800</v>
      </c>
      <c r="AN82" s="17">
        <v>58355.63</v>
      </c>
      <c r="AO82" s="17">
        <v>10950</v>
      </c>
      <c r="AP82" s="17">
        <v>653</v>
      </c>
      <c r="AQ82" s="17">
        <v>0</v>
      </c>
      <c r="AR82" s="17">
        <v>56344.03</v>
      </c>
      <c r="AS82" s="17">
        <v>6506.93</v>
      </c>
      <c r="AT82" s="17">
        <v>0</v>
      </c>
      <c r="AU82" s="17">
        <v>1089.1500000000001</v>
      </c>
      <c r="AV82" s="17">
        <v>30650.639999999999</v>
      </c>
      <c r="AW82" s="17">
        <v>60227.67</v>
      </c>
      <c r="AX82" s="17">
        <v>1542783.32</v>
      </c>
      <c r="AY82" s="12">
        <f t="shared" si="4"/>
        <v>3.903832068912956E-2</v>
      </c>
      <c r="AZ82" s="17">
        <v>0</v>
      </c>
      <c r="BA82" s="69">
        <v>194510</v>
      </c>
      <c r="BB82" s="69">
        <v>0</v>
      </c>
      <c r="BC82" s="69">
        <v>305765</v>
      </c>
      <c r="BD82" s="69">
        <v>0</v>
      </c>
      <c r="BE82" s="69">
        <v>0</v>
      </c>
      <c r="BF82" s="69">
        <v>0</v>
      </c>
      <c r="BG82" s="37">
        <f t="shared" si="5"/>
        <v>0</v>
      </c>
      <c r="BH82" s="17">
        <v>0</v>
      </c>
      <c r="BI82" s="17">
        <v>8891</v>
      </c>
      <c r="BJ82" s="17">
        <v>2845</v>
      </c>
      <c r="BK82" s="17">
        <v>15</v>
      </c>
      <c r="BL82" s="17">
        <v>0</v>
      </c>
      <c r="BM82" s="17">
        <v>-73</v>
      </c>
      <c r="BN82" s="17">
        <v>-375</v>
      </c>
      <c r="BO82" s="17">
        <v>-197</v>
      </c>
      <c r="BP82" s="17">
        <v>-967</v>
      </c>
      <c r="BQ82" s="17">
        <v>0</v>
      </c>
      <c r="BR82" s="17">
        <v>55</v>
      </c>
      <c r="BS82" s="17">
        <v>-1041</v>
      </c>
      <c r="BT82" s="17">
        <v>-21</v>
      </c>
      <c r="BU82" s="17">
        <v>9132</v>
      </c>
      <c r="BV82" s="17">
        <v>91</v>
      </c>
      <c r="BW82" s="17">
        <v>635</v>
      </c>
      <c r="BX82" s="17">
        <v>154</v>
      </c>
      <c r="BY82" s="17">
        <v>229</v>
      </c>
      <c r="BZ82" s="17">
        <v>2</v>
      </c>
      <c r="CA82" s="17">
        <v>21</v>
      </c>
    </row>
    <row r="83" spans="1:79" ht="15.6" x14ac:dyDescent="0.3">
      <c r="A83" s="31">
        <v>8</v>
      </c>
      <c r="B83" s="32" t="s">
        <v>361</v>
      </c>
      <c r="C83" s="30" t="s">
        <v>183</v>
      </c>
      <c r="D83" s="10" t="s">
        <v>443</v>
      </c>
      <c r="E83" s="10" t="s">
        <v>378</v>
      </c>
      <c r="F83" s="10" t="s">
        <v>444</v>
      </c>
      <c r="G83" s="17">
        <v>89384556.659999996</v>
      </c>
      <c r="H83" s="17">
        <v>89385560.159999996</v>
      </c>
      <c r="I83" s="17">
        <v>87248217.620000005</v>
      </c>
      <c r="J83" s="17">
        <v>0</v>
      </c>
      <c r="K83" s="17">
        <v>5968830.2400000002</v>
      </c>
      <c r="L83" s="17">
        <v>20931125.760000002</v>
      </c>
      <c r="M83" s="17">
        <v>34780176.43</v>
      </c>
      <c r="N83" s="17">
        <v>0</v>
      </c>
      <c r="O83" s="17">
        <v>0</v>
      </c>
      <c r="P83" s="17">
        <v>2895762.85</v>
      </c>
      <c r="Q83" s="17">
        <v>406538.97</v>
      </c>
      <c r="R83" s="17">
        <v>0</v>
      </c>
      <c r="S83" s="17">
        <v>10381949.449999999</v>
      </c>
      <c r="T83" s="17">
        <v>5763569.6699999999</v>
      </c>
      <c r="U83" s="17">
        <v>0</v>
      </c>
      <c r="V83" s="17">
        <v>0</v>
      </c>
      <c r="W83" s="17">
        <v>51884544.299999997</v>
      </c>
      <c r="X83" s="17">
        <v>35187798.369999997</v>
      </c>
      <c r="Y83" s="17">
        <v>87072342.670000002</v>
      </c>
      <c r="Z83" s="19">
        <v>8.2739599999999996E-2</v>
      </c>
      <c r="AA83" s="19">
        <v>0.06</v>
      </c>
      <c r="AB83" s="17">
        <v>3113117.4</v>
      </c>
      <c r="AC83" s="17">
        <v>0</v>
      </c>
      <c r="AD83" s="17">
        <v>0</v>
      </c>
      <c r="AE83" s="17">
        <v>1082.97</v>
      </c>
      <c r="AF83" s="17">
        <v>0</v>
      </c>
      <c r="AG83" s="11">
        <f t="shared" si="3"/>
        <v>1082.97</v>
      </c>
      <c r="AH83" s="17">
        <v>1707552.05</v>
      </c>
      <c r="AI83" s="17">
        <v>134440.85</v>
      </c>
      <c r="AJ83" s="17">
        <v>585154.53</v>
      </c>
      <c r="AK83" s="17">
        <v>0</v>
      </c>
      <c r="AL83" s="17">
        <v>303139.46999999997</v>
      </c>
      <c r="AM83" s="17">
        <v>0</v>
      </c>
      <c r="AN83" s="17">
        <v>81543.02</v>
      </c>
      <c r="AO83" s="17">
        <v>10950</v>
      </c>
      <c r="AP83" s="17">
        <v>0</v>
      </c>
      <c r="AQ83" s="17">
        <v>0</v>
      </c>
      <c r="AR83" s="17">
        <v>80608.03</v>
      </c>
      <c r="AS83" s="17">
        <v>33072.480000000003</v>
      </c>
      <c r="AT83" s="17">
        <v>7845</v>
      </c>
      <c r="AU83" s="17">
        <v>12100.56</v>
      </c>
      <c r="AV83" s="17">
        <v>58196.74</v>
      </c>
      <c r="AW83" s="17">
        <v>150357.97</v>
      </c>
      <c r="AX83" s="17">
        <v>3158163.02</v>
      </c>
      <c r="AY83" s="12">
        <f t="shared" si="4"/>
        <v>4.760931245404805E-2</v>
      </c>
      <c r="AZ83" s="17">
        <v>0</v>
      </c>
      <c r="BA83" s="17">
        <v>194510</v>
      </c>
      <c r="BB83" s="17">
        <v>0</v>
      </c>
      <c r="BC83" s="17">
        <v>403192.13</v>
      </c>
      <c r="BD83" s="17">
        <v>0</v>
      </c>
      <c r="BE83" s="17">
        <v>0</v>
      </c>
      <c r="BF83" s="17">
        <v>0</v>
      </c>
      <c r="BG83" s="37">
        <f t="shared" si="5"/>
        <v>0</v>
      </c>
      <c r="BH83" s="17">
        <v>0</v>
      </c>
      <c r="BI83" s="17">
        <v>12256</v>
      </c>
      <c r="BJ83" s="17">
        <v>4909</v>
      </c>
      <c r="BK83" s="17">
        <v>14</v>
      </c>
      <c r="BL83" s="17">
        <v>-48</v>
      </c>
      <c r="BM83" s="17">
        <v>-61</v>
      </c>
      <c r="BN83" s="17">
        <v>-254</v>
      </c>
      <c r="BO83" s="17">
        <v>-1640</v>
      </c>
      <c r="BP83" s="17">
        <v>-2171</v>
      </c>
      <c r="BQ83" s="17">
        <v>0</v>
      </c>
      <c r="BR83" s="17">
        <v>14</v>
      </c>
      <c r="BS83" s="17">
        <v>-1230</v>
      </c>
      <c r="BT83" s="17">
        <v>0</v>
      </c>
      <c r="BU83" s="17">
        <v>11789</v>
      </c>
      <c r="BV83" s="17">
        <v>111</v>
      </c>
      <c r="BW83" s="17">
        <v>357</v>
      </c>
      <c r="BX83" s="17">
        <v>202</v>
      </c>
      <c r="BY83" s="17">
        <v>676</v>
      </c>
      <c r="BZ83" s="17">
        <v>6</v>
      </c>
      <c r="CA83" s="17">
        <v>16</v>
      </c>
    </row>
    <row r="84" spans="1:79" ht="15.6" x14ac:dyDescent="0.3">
      <c r="A84" s="10">
        <v>8</v>
      </c>
      <c r="B84" s="10" t="s">
        <v>221</v>
      </c>
      <c r="C84" s="10" t="s">
        <v>222</v>
      </c>
      <c r="D84" s="10" t="s">
        <v>450</v>
      </c>
      <c r="E84" s="10" t="s">
        <v>375</v>
      </c>
      <c r="F84" s="10" t="s">
        <v>444</v>
      </c>
      <c r="G84" s="17">
        <v>109776020.62</v>
      </c>
      <c r="H84" s="17">
        <v>109861298.44</v>
      </c>
      <c r="I84" s="17">
        <v>106509046.73</v>
      </c>
      <c r="J84" s="17">
        <v>41351617.009999998</v>
      </c>
      <c r="K84" s="17">
        <v>4046687.5</v>
      </c>
      <c r="L84" s="17">
        <v>22534882.57</v>
      </c>
      <c r="M84" s="17">
        <v>3626896.04</v>
      </c>
      <c r="N84" s="17">
        <v>0</v>
      </c>
      <c r="O84" s="17">
        <v>158479.35</v>
      </c>
      <c r="P84" s="17">
        <v>2577106.5299999998</v>
      </c>
      <c r="Q84" s="17">
        <v>29914.75</v>
      </c>
      <c r="R84" s="17">
        <v>0</v>
      </c>
      <c r="S84" s="17">
        <v>19786001.43</v>
      </c>
      <c r="T84" s="17">
        <v>7977477.8399999999</v>
      </c>
      <c r="U84" s="17">
        <v>0</v>
      </c>
      <c r="V84" s="17">
        <v>0</v>
      </c>
      <c r="W84" s="17">
        <v>101996712.89</v>
      </c>
      <c r="X84" s="17">
        <v>3742088.61</v>
      </c>
      <c r="Y84" s="17">
        <v>105738801.5</v>
      </c>
      <c r="Z84" s="19">
        <v>2.50231E-2</v>
      </c>
      <c r="AA84" s="19">
        <v>2.5999999999999999E-2</v>
      </c>
      <c r="AB84" s="17">
        <v>2650818.8199999998</v>
      </c>
      <c r="AC84" s="17">
        <v>0</v>
      </c>
      <c r="AD84" s="17">
        <v>0</v>
      </c>
      <c r="AE84" s="17">
        <v>85277.82</v>
      </c>
      <c r="AF84" s="17">
        <v>138.80000000000001</v>
      </c>
      <c r="AG84" s="11">
        <f t="shared" si="3"/>
        <v>85416.62000000001</v>
      </c>
      <c r="AH84" s="17">
        <v>1364537.21</v>
      </c>
      <c r="AI84" s="17">
        <v>110357.58</v>
      </c>
      <c r="AJ84" s="17">
        <v>296781.92</v>
      </c>
      <c r="AK84" s="17">
        <v>0</v>
      </c>
      <c r="AL84" s="17">
        <v>173969.67</v>
      </c>
      <c r="AM84" s="17">
        <v>0</v>
      </c>
      <c r="AN84" s="17">
        <v>70391.75</v>
      </c>
      <c r="AO84" s="17">
        <v>10950</v>
      </c>
      <c r="AP84" s="17">
        <v>6798.75</v>
      </c>
      <c r="AQ84" s="17">
        <v>0</v>
      </c>
      <c r="AR84" s="17">
        <v>93524.7</v>
      </c>
      <c r="AS84" s="17">
        <v>16221.97</v>
      </c>
      <c r="AT84" s="17">
        <v>3485.83</v>
      </c>
      <c r="AU84" s="17">
        <v>17602.45</v>
      </c>
      <c r="AV84" s="17">
        <v>43190.33</v>
      </c>
      <c r="AW84" s="17">
        <v>0</v>
      </c>
      <c r="AX84" s="17">
        <v>2359831.85</v>
      </c>
      <c r="AY84" s="12">
        <f t="shared" si="4"/>
        <v>0</v>
      </c>
      <c r="AZ84" s="17">
        <v>0</v>
      </c>
      <c r="BA84" s="17">
        <v>194510</v>
      </c>
      <c r="BB84" s="17">
        <v>0</v>
      </c>
      <c r="BC84" s="17">
        <v>490133.61</v>
      </c>
      <c r="BD84" s="17">
        <v>0</v>
      </c>
      <c r="BE84" s="17">
        <v>0</v>
      </c>
      <c r="BF84" s="17">
        <v>0</v>
      </c>
      <c r="BG84" s="37">
        <f t="shared" si="5"/>
        <v>0</v>
      </c>
      <c r="BH84" s="17">
        <v>0</v>
      </c>
      <c r="BI84" s="17">
        <v>11053</v>
      </c>
      <c r="BJ84" s="17">
        <v>3973</v>
      </c>
      <c r="BK84" s="17">
        <v>27</v>
      </c>
      <c r="BL84" s="17">
        <v>-46</v>
      </c>
      <c r="BM84" s="17">
        <v>-59</v>
      </c>
      <c r="BN84" s="17">
        <v>-624</v>
      </c>
      <c r="BO84" s="17">
        <v>-343</v>
      </c>
      <c r="BP84" s="17">
        <v>-1327</v>
      </c>
      <c r="BQ84" s="17">
        <v>15</v>
      </c>
      <c r="BR84" s="17">
        <v>98</v>
      </c>
      <c r="BS84" s="17">
        <v>-1200</v>
      </c>
      <c r="BT84" s="17">
        <v>-17</v>
      </c>
      <c r="BU84" s="17">
        <v>11550</v>
      </c>
      <c r="BV84" s="17">
        <v>82</v>
      </c>
      <c r="BW84" s="17">
        <v>991</v>
      </c>
      <c r="BX84" s="17">
        <v>63</v>
      </c>
      <c r="BY84" s="17">
        <v>78</v>
      </c>
      <c r="BZ84" s="17">
        <v>2</v>
      </c>
      <c r="CA84" s="17">
        <v>66</v>
      </c>
    </row>
    <row r="85" spans="1:79" ht="15.6" x14ac:dyDescent="0.3">
      <c r="A85" s="10">
        <v>9</v>
      </c>
      <c r="B85" s="10" t="s">
        <v>338</v>
      </c>
      <c r="C85" s="10" t="s">
        <v>7</v>
      </c>
      <c r="D85" s="10" t="s">
        <v>451</v>
      </c>
      <c r="E85" s="10" t="s">
        <v>375</v>
      </c>
      <c r="F85" s="10" t="s">
        <v>452</v>
      </c>
      <c r="G85" s="17">
        <v>51257387.409999996</v>
      </c>
      <c r="H85" s="17">
        <v>51276981.939999998</v>
      </c>
      <c r="I85" s="17">
        <v>50485757.43</v>
      </c>
      <c r="J85" s="17">
        <v>22870928.210000001</v>
      </c>
      <c r="K85" s="17">
        <v>2076588.88</v>
      </c>
      <c r="L85" s="17">
        <v>7803791.1900000004</v>
      </c>
      <c r="M85" s="17">
        <v>0</v>
      </c>
      <c r="N85" s="17">
        <v>0</v>
      </c>
      <c r="O85" s="17">
        <v>20901.8</v>
      </c>
      <c r="P85" s="17">
        <v>1048330.77</v>
      </c>
      <c r="Q85" s="17">
        <v>0</v>
      </c>
      <c r="R85" s="17">
        <v>0</v>
      </c>
      <c r="S85" s="17">
        <v>9634397.4299999997</v>
      </c>
      <c r="T85" s="17">
        <v>4699296.5999999996</v>
      </c>
      <c r="U85" s="17">
        <v>4623.41</v>
      </c>
      <c r="V85" s="17">
        <v>0</v>
      </c>
      <c r="W85" s="17">
        <v>49950151.25</v>
      </c>
      <c r="X85" s="17">
        <v>37399.08</v>
      </c>
      <c r="Y85" s="17">
        <v>49987550.329999998</v>
      </c>
      <c r="Z85" s="19">
        <v>0.1387823</v>
      </c>
      <c r="AA85" s="19">
        <v>3.5499999999999997E-2</v>
      </c>
      <c r="AB85" s="17">
        <v>1771933.77</v>
      </c>
      <c r="AC85" s="17">
        <v>0</v>
      </c>
      <c r="AD85" s="17">
        <v>0</v>
      </c>
      <c r="AE85" s="17">
        <v>0</v>
      </c>
      <c r="AF85" s="17">
        <v>567.17999999999995</v>
      </c>
      <c r="AG85" s="11">
        <f t="shared" si="3"/>
        <v>567.17999999999995</v>
      </c>
      <c r="AH85" s="17">
        <v>835377.29</v>
      </c>
      <c r="AI85" s="17">
        <v>70607.42</v>
      </c>
      <c r="AJ85" s="17">
        <v>246994.72</v>
      </c>
      <c r="AK85" s="17">
        <v>0</v>
      </c>
      <c r="AL85" s="17">
        <v>65890.289999999994</v>
      </c>
      <c r="AM85" s="17">
        <v>1917.81</v>
      </c>
      <c r="AN85" s="17">
        <v>58009.4</v>
      </c>
      <c r="AO85" s="17">
        <v>8990</v>
      </c>
      <c r="AP85" s="17">
        <v>2160</v>
      </c>
      <c r="AQ85" s="17">
        <v>0</v>
      </c>
      <c r="AR85" s="17">
        <v>69673.94</v>
      </c>
      <c r="AS85" s="17">
        <v>25414.43</v>
      </c>
      <c r="AT85" s="17">
        <v>10201.370000000001</v>
      </c>
      <c r="AU85" s="17">
        <v>874.5</v>
      </c>
      <c r="AV85" s="17">
        <v>45924.49</v>
      </c>
      <c r="AW85" s="17">
        <v>0</v>
      </c>
      <c r="AX85" s="17">
        <v>1597914.27</v>
      </c>
      <c r="AY85" s="12">
        <f t="shared" si="4"/>
        <v>0</v>
      </c>
      <c r="AZ85" s="17">
        <v>0</v>
      </c>
      <c r="BA85" s="17">
        <v>194510</v>
      </c>
      <c r="BB85" s="17">
        <v>0</v>
      </c>
      <c r="BC85" s="17">
        <v>298769.13</v>
      </c>
      <c r="BD85" s="17">
        <v>0</v>
      </c>
      <c r="BE85" s="17">
        <v>0</v>
      </c>
      <c r="BF85" s="17">
        <v>0</v>
      </c>
      <c r="BG85" s="37">
        <f t="shared" si="5"/>
        <v>0</v>
      </c>
      <c r="BH85" s="17">
        <v>0</v>
      </c>
      <c r="BI85" s="17">
        <v>4503</v>
      </c>
      <c r="BJ85" s="17">
        <v>1325</v>
      </c>
      <c r="BK85" s="17">
        <v>14</v>
      </c>
      <c r="BL85" s="17">
        <v>-16</v>
      </c>
      <c r="BM85" s="17">
        <v>-56</v>
      </c>
      <c r="BN85" s="17">
        <v>-196</v>
      </c>
      <c r="BO85" s="17">
        <v>-90</v>
      </c>
      <c r="BP85" s="17">
        <v>-300</v>
      </c>
      <c r="BQ85" s="17">
        <v>4</v>
      </c>
      <c r="BR85" s="17">
        <v>16</v>
      </c>
      <c r="BS85" s="17">
        <v>-420</v>
      </c>
      <c r="BT85" s="17">
        <v>-26</v>
      </c>
      <c r="BU85" s="17">
        <v>4758</v>
      </c>
      <c r="BV85" s="17">
        <v>18</v>
      </c>
      <c r="BW85" s="17">
        <v>106</v>
      </c>
      <c r="BX85" s="17">
        <v>36</v>
      </c>
      <c r="BY85" s="17">
        <v>269</v>
      </c>
      <c r="BZ85" s="17">
        <v>8</v>
      </c>
      <c r="CA85" s="17">
        <v>4</v>
      </c>
    </row>
    <row r="86" spans="1:79" ht="15.6" x14ac:dyDescent="0.3">
      <c r="A86" s="10">
        <v>9</v>
      </c>
      <c r="B86" s="10" t="s">
        <v>33</v>
      </c>
      <c r="C86" s="10" t="s">
        <v>34</v>
      </c>
      <c r="D86" s="10" t="s">
        <v>453</v>
      </c>
      <c r="E86" s="10" t="s">
        <v>381</v>
      </c>
      <c r="F86" s="10" t="s">
        <v>454</v>
      </c>
      <c r="G86" s="17">
        <v>62280049.009999998</v>
      </c>
      <c r="H86" s="17">
        <v>62280049.009999998</v>
      </c>
      <c r="I86" s="17">
        <v>60836936.939999998</v>
      </c>
      <c r="J86" s="17">
        <v>8526391.3300000001</v>
      </c>
      <c r="K86" s="17">
        <v>5284444.66</v>
      </c>
      <c r="L86" s="17">
        <v>20577965.690000001</v>
      </c>
      <c r="M86" s="17">
        <v>0</v>
      </c>
      <c r="N86" s="17">
        <v>0</v>
      </c>
      <c r="O86" s="17">
        <v>13791.76</v>
      </c>
      <c r="P86" s="17">
        <v>2916775.57</v>
      </c>
      <c r="Q86" s="17">
        <v>0</v>
      </c>
      <c r="R86" s="17">
        <v>0</v>
      </c>
      <c r="S86" s="17">
        <v>15080183.76</v>
      </c>
      <c r="T86" s="17">
        <v>5571713.79</v>
      </c>
      <c r="U86" s="17">
        <v>0</v>
      </c>
      <c r="V86" s="17">
        <v>11065.69</v>
      </c>
      <c r="W86" s="17">
        <v>60203189.390000001</v>
      </c>
      <c r="X86" s="17">
        <v>11339.69</v>
      </c>
      <c r="Y86" s="17">
        <v>60214529.079999998</v>
      </c>
      <c r="Z86" s="19">
        <v>5.6723559999999999E-2</v>
      </c>
      <c r="AA86" s="68">
        <v>3.7100000000000001E-2</v>
      </c>
      <c r="AB86" s="17">
        <v>2231922.83</v>
      </c>
      <c r="AC86" s="17">
        <v>0</v>
      </c>
      <c r="AD86" s="17">
        <v>0</v>
      </c>
      <c r="AE86" s="17">
        <v>0</v>
      </c>
      <c r="AF86" s="17">
        <v>798.75</v>
      </c>
      <c r="AG86" s="11">
        <f t="shared" si="3"/>
        <v>798.75</v>
      </c>
      <c r="AH86" s="17">
        <v>1054943.21</v>
      </c>
      <c r="AI86" s="17">
        <v>84603.93</v>
      </c>
      <c r="AJ86" s="17">
        <v>281027.88</v>
      </c>
      <c r="AK86" s="17">
        <v>14599.65</v>
      </c>
      <c r="AL86" s="17">
        <v>146162.72</v>
      </c>
      <c r="AM86" s="17">
        <v>8427.08</v>
      </c>
      <c r="AN86" s="17">
        <v>89522.240000000005</v>
      </c>
      <c r="AO86" s="17">
        <v>10300</v>
      </c>
      <c r="AP86" s="17">
        <v>287</v>
      </c>
      <c r="AQ86" s="17">
        <v>19929.05</v>
      </c>
      <c r="AR86" s="17">
        <v>62348.86</v>
      </c>
      <c r="AS86" s="17">
        <v>29980.43</v>
      </c>
      <c r="AT86" s="17">
        <v>48196.92</v>
      </c>
      <c r="AU86" s="17">
        <v>13338.78</v>
      </c>
      <c r="AV86" s="17">
        <v>68738</v>
      </c>
      <c r="AW86" s="17">
        <v>0</v>
      </c>
      <c r="AX86" s="17">
        <v>2140457.67</v>
      </c>
      <c r="AY86" s="12">
        <f t="shared" si="4"/>
        <v>0</v>
      </c>
      <c r="AZ86" s="17">
        <v>0</v>
      </c>
      <c r="BA86" s="69">
        <v>194510</v>
      </c>
      <c r="BB86" s="69">
        <v>0</v>
      </c>
      <c r="BC86" s="69">
        <v>382091</v>
      </c>
      <c r="BD86" s="69">
        <v>0</v>
      </c>
      <c r="BE86" s="69">
        <v>0</v>
      </c>
      <c r="BF86" s="69">
        <v>0</v>
      </c>
      <c r="BG86" s="37">
        <f t="shared" si="5"/>
        <v>0</v>
      </c>
      <c r="BH86" s="17">
        <v>0</v>
      </c>
      <c r="BI86" s="17">
        <v>7399</v>
      </c>
      <c r="BJ86" s="17">
        <v>2388</v>
      </c>
      <c r="BK86" s="17">
        <v>9</v>
      </c>
      <c r="BL86" s="17">
        <v>-8</v>
      </c>
      <c r="BM86" s="17">
        <v>-81</v>
      </c>
      <c r="BN86" s="17">
        <v>-243</v>
      </c>
      <c r="BO86" s="17">
        <v>-162</v>
      </c>
      <c r="BP86" s="17">
        <v>-555</v>
      </c>
      <c r="BQ86" s="17">
        <v>2</v>
      </c>
      <c r="BR86" s="17">
        <v>45</v>
      </c>
      <c r="BS86" s="17">
        <v>-1070</v>
      </c>
      <c r="BT86" s="17">
        <v>-2</v>
      </c>
      <c r="BU86" s="17">
        <v>7722</v>
      </c>
      <c r="BV86" s="17">
        <v>9</v>
      </c>
      <c r="BW86" s="17">
        <v>204</v>
      </c>
      <c r="BX86" s="17">
        <v>93</v>
      </c>
      <c r="BY86" s="17">
        <v>768</v>
      </c>
      <c r="BZ86" s="17">
        <v>6</v>
      </c>
      <c r="CA86" s="17">
        <v>3</v>
      </c>
    </row>
    <row r="87" spans="1:79" ht="15.6" x14ac:dyDescent="0.3">
      <c r="A87" s="10">
        <v>9</v>
      </c>
      <c r="B87" s="10" t="s">
        <v>39</v>
      </c>
      <c r="C87" s="10" t="s">
        <v>40</v>
      </c>
      <c r="D87" s="10" t="s">
        <v>455</v>
      </c>
      <c r="E87" s="10" t="s">
        <v>375</v>
      </c>
      <c r="F87" s="10" t="s">
        <v>452</v>
      </c>
      <c r="G87" s="17">
        <v>59060183.119999997</v>
      </c>
      <c r="H87" s="17">
        <v>59109015.299999997</v>
      </c>
      <c r="I87" s="17">
        <v>57205937.640000001</v>
      </c>
      <c r="J87" s="17">
        <v>21657433.399999999</v>
      </c>
      <c r="K87" s="17">
        <v>2988254.52</v>
      </c>
      <c r="L87" s="17">
        <v>6188182.4100000001</v>
      </c>
      <c r="M87" s="17">
        <v>0</v>
      </c>
      <c r="N87" s="17">
        <v>0</v>
      </c>
      <c r="O87" s="17">
        <v>0</v>
      </c>
      <c r="P87" s="17">
        <v>1803761.71</v>
      </c>
      <c r="Q87" s="17">
        <v>0</v>
      </c>
      <c r="R87" s="17">
        <v>0</v>
      </c>
      <c r="S87" s="17">
        <v>14344171.289999999</v>
      </c>
      <c r="T87" s="17">
        <v>5609948.2300000004</v>
      </c>
      <c r="U87" s="17">
        <v>18382.39</v>
      </c>
      <c r="V87" s="17">
        <v>0</v>
      </c>
      <c r="W87" s="17">
        <v>55759826.909999996</v>
      </c>
      <c r="X87" s="17">
        <v>297141.11</v>
      </c>
      <c r="Y87" s="17">
        <v>56056968.020000003</v>
      </c>
      <c r="Z87" s="19">
        <v>0.129742</v>
      </c>
      <c r="AA87" s="19">
        <v>5.6800000000000003E-2</v>
      </c>
      <c r="AB87" s="17">
        <v>3168075</v>
      </c>
      <c r="AC87" s="69">
        <v>0</v>
      </c>
      <c r="AD87" s="69">
        <v>0</v>
      </c>
      <c r="AE87" s="69">
        <v>0</v>
      </c>
      <c r="AF87" s="69">
        <v>1026</v>
      </c>
      <c r="AG87" s="11">
        <f t="shared" si="3"/>
        <v>1026</v>
      </c>
      <c r="AH87" s="69">
        <v>1517568.59</v>
      </c>
      <c r="AI87" s="69">
        <v>132016.24</v>
      </c>
      <c r="AJ87" s="69">
        <v>398988.08</v>
      </c>
      <c r="AK87" s="69">
        <v>0</v>
      </c>
      <c r="AL87" s="69">
        <v>268845.46999999997</v>
      </c>
      <c r="AM87" s="69">
        <v>5092.1099999999997</v>
      </c>
      <c r="AN87" s="69">
        <v>87173.84</v>
      </c>
      <c r="AO87" s="69">
        <v>8990</v>
      </c>
      <c r="AP87" s="69">
        <v>12378.97</v>
      </c>
      <c r="AQ87" s="69">
        <v>0</v>
      </c>
      <c r="AR87" s="69">
        <f>8217+43232+59736.72</f>
        <v>111185.72</v>
      </c>
      <c r="AS87" s="69">
        <v>0</v>
      </c>
      <c r="AT87" s="69">
        <v>0</v>
      </c>
      <c r="AU87" s="69">
        <v>1668</v>
      </c>
      <c r="AV87" s="69">
        <v>119294</v>
      </c>
      <c r="AW87" s="17">
        <v>0</v>
      </c>
      <c r="AX87" s="69">
        <v>2819368</v>
      </c>
      <c r="AY87" s="12">
        <f t="shared" si="4"/>
        <v>0</v>
      </c>
      <c r="AZ87" s="17">
        <v>0</v>
      </c>
      <c r="BA87" s="17">
        <v>194510</v>
      </c>
      <c r="BB87" s="17">
        <v>0</v>
      </c>
      <c r="BC87" s="17">
        <v>672008.33</v>
      </c>
      <c r="BD87" s="17">
        <v>0</v>
      </c>
      <c r="BE87" s="17">
        <v>0</v>
      </c>
      <c r="BF87" s="17">
        <v>0</v>
      </c>
      <c r="BG87" s="37">
        <f t="shared" si="5"/>
        <v>0</v>
      </c>
      <c r="BH87" s="17">
        <v>0</v>
      </c>
      <c r="BI87" s="17">
        <v>4261</v>
      </c>
      <c r="BJ87" s="17">
        <v>1690</v>
      </c>
      <c r="BK87" s="17">
        <v>86</v>
      </c>
      <c r="BL87" s="17">
        <v>-14</v>
      </c>
      <c r="BM87" s="17">
        <v>-114</v>
      </c>
      <c r="BN87" s="17">
        <v>-212</v>
      </c>
      <c r="BO87" s="17">
        <v>-332</v>
      </c>
      <c r="BP87" s="17">
        <v>-480</v>
      </c>
      <c r="BQ87" s="17">
        <v>4</v>
      </c>
      <c r="BR87" s="17">
        <v>-15</v>
      </c>
      <c r="BS87" s="17">
        <v>-423</v>
      </c>
      <c r="BT87" s="17">
        <v>-8</v>
      </c>
      <c r="BU87" s="17">
        <v>4443</v>
      </c>
      <c r="BV87" s="17">
        <v>21</v>
      </c>
      <c r="BW87" s="17">
        <v>233</v>
      </c>
      <c r="BX87" s="17">
        <v>33</v>
      </c>
      <c r="BY87" s="17">
        <v>156</v>
      </c>
      <c r="BZ87" s="17">
        <v>1</v>
      </c>
      <c r="CA87" s="17">
        <v>0</v>
      </c>
    </row>
    <row r="88" spans="1:79" s="35" customFormat="1" ht="15.6" x14ac:dyDescent="0.3">
      <c r="A88" s="45">
        <v>9</v>
      </c>
      <c r="B88" s="46" t="s">
        <v>578</v>
      </c>
      <c r="C88" s="45" t="s">
        <v>586</v>
      </c>
      <c r="D88" s="45" t="s">
        <v>456</v>
      </c>
      <c r="E88" s="45" t="s">
        <v>378</v>
      </c>
      <c r="F88" s="45" t="s">
        <v>452</v>
      </c>
      <c r="G88" s="17">
        <v>42910984.539999999</v>
      </c>
      <c r="H88" s="17">
        <v>42910984.539999999</v>
      </c>
      <c r="I88" s="17">
        <v>41522927.539999999</v>
      </c>
      <c r="J88" s="17">
        <v>12714910.91</v>
      </c>
      <c r="K88" s="17">
        <v>1657049.86</v>
      </c>
      <c r="L88" s="17">
        <v>6715736.3399999999</v>
      </c>
      <c r="M88" s="17">
        <v>0</v>
      </c>
      <c r="N88" s="17">
        <v>0</v>
      </c>
      <c r="O88" s="17">
        <v>20378.91</v>
      </c>
      <c r="P88" s="17">
        <v>1189297.69</v>
      </c>
      <c r="Q88" s="17">
        <v>0</v>
      </c>
      <c r="R88" s="17">
        <v>0</v>
      </c>
      <c r="S88" s="17">
        <v>14362133.050000001</v>
      </c>
      <c r="T88" s="17">
        <v>2788273.18</v>
      </c>
      <c r="U88" s="17">
        <v>0</v>
      </c>
      <c r="V88" s="17">
        <v>0</v>
      </c>
      <c r="W88" s="17">
        <v>41767482.009999998</v>
      </c>
      <c r="X88" s="17">
        <v>0</v>
      </c>
      <c r="Y88" s="17">
        <v>41767482.009999998</v>
      </c>
      <c r="Z88" s="19">
        <v>0.13492609999999999</v>
      </c>
      <c r="AA88" s="68">
        <v>5.28E-2</v>
      </c>
      <c r="AB88" s="17">
        <v>2203475.25</v>
      </c>
      <c r="AC88" s="17">
        <v>0</v>
      </c>
      <c r="AD88" s="17">
        <v>0</v>
      </c>
      <c r="AE88" s="17">
        <v>0</v>
      </c>
      <c r="AF88" s="17">
        <v>1141.31</v>
      </c>
      <c r="AG88" s="11">
        <f t="shared" si="3"/>
        <v>1141.31</v>
      </c>
      <c r="AH88" s="17">
        <v>1007608.82</v>
      </c>
      <c r="AI88" s="17">
        <v>93683.65</v>
      </c>
      <c r="AJ88" s="17">
        <v>222972.53</v>
      </c>
      <c r="AK88" s="17">
        <v>0</v>
      </c>
      <c r="AL88" s="17">
        <v>161084.54999999999</v>
      </c>
      <c r="AM88" s="17">
        <v>2471.27</v>
      </c>
      <c r="AN88" s="17">
        <v>59778.61</v>
      </c>
      <c r="AO88" s="17">
        <v>8990</v>
      </c>
      <c r="AP88" s="17">
        <v>11922.95</v>
      </c>
      <c r="AQ88" s="17">
        <v>0</v>
      </c>
      <c r="AR88" s="17">
        <v>72201.13</v>
      </c>
      <c r="AS88" s="17">
        <v>28973.41</v>
      </c>
      <c r="AT88" s="17">
        <v>0</v>
      </c>
      <c r="AU88" s="17">
        <v>790.87</v>
      </c>
      <c r="AV88" s="17">
        <v>80072.160000000003</v>
      </c>
      <c r="AW88" s="17">
        <v>0</v>
      </c>
      <c r="AX88" s="17">
        <v>1922616.3</v>
      </c>
      <c r="AY88" s="12">
        <f t="shared" si="4"/>
        <v>0</v>
      </c>
      <c r="AZ88" s="17">
        <v>0</v>
      </c>
      <c r="BA88" s="69">
        <v>194510</v>
      </c>
      <c r="BB88" s="69">
        <v>0</v>
      </c>
      <c r="BC88" s="69">
        <v>474453</v>
      </c>
      <c r="BD88" s="69">
        <v>0</v>
      </c>
      <c r="BE88" s="69">
        <v>0</v>
      </c>
      <c r="BF88" s="69">
        <v>0</v>
      </c>
      <c r="BG88" s="37">
        <f t="shared" si="5"/>
        <v>0</v>
      </c>
      <c r="BH88" s="17">
        <v>0</v>
      </c>
      <c r="BI88" s="17">
        <v>3290</v>
      </c>
      <c r="BJ88" s="17">
        <v>1162</v>
      </c>
      <c r="BK88" s="17">
        <v>3</v>
      </c>
      <c r="BL88" s="17">
        <v>-1</v>
      </c>
      <c r="BM88" s="17">
        <v>-75</v>
      </c>
      <c r="BN88" s="17">
        <v>-186</v>
      </c>
      <c r="BO88" s="17">
        <v>-149</v>
      </c>
      <c r="BP88" s="17">
        <v>-291</v>
      </c>
      <c r="BQ88" s="17">
        <v>1</v>
      </c>
      <c r="BR88" s="17">
        <v>26</v>
      </c>
      <c r="BS88" s="17">
        <v>-391</v>
      </c>
      <c r="BT88" s="17">
        <v>-9</v>
      </c>
      <c r="BU88" s="17">
        <v>3380</v>
      </c>
      <c r="BV88" s="17">
        <v>13</v>
      </c>
      <c r="BW88" s="17">
        <v>207</v>
      </c>
      <c r="BX88" s="17">
        <v>42</v>
      </c>
      <c r="BY88" s="17">
        <v>139</v>
      </c>
      <c r="BZ88" s="17">
        <v>1</v>
      </c>
      <c r="CA88" s="17">
        <v>2</v>
      </c>
    </row>
    <row r="89" spans="1:79" ht="15.6" x14ac:dyDescent="0.3">
      <c r="A89" s="10">
        <v>9</v>
      </c>
      <c r="B89" s="10" t="s">
        <v>93</v>
      </c>
      <c r="C89" s="10" t="s">
        <v>48</v>
      </c>
      <c r="D89" s="10" t="s">
        <v>457</v>
      </c>
      <c r="E89" s="10" t="s">
        <v>372</v>
      </c>
      <c r="F89" s="10" t="s">
        <v>454</v>
      </c>
      <c r="G89" s="17">
        <v>24242160.59</v>
      </c>
      <c r="H89" s="17">
        <v>24242160.59</v>
      </c>
      <c r="I89" s="17">
        <v>23989771.329999998</v>
      </c>
      <c r="J89" s="17">
        <v>375141.57</v>
      </c>
      <c r="K89" s="17">
        <v>1591872.43</v>
      </c>
      <c r="L89" s="17">
        <v>7953472.6900000004</v>
      </c>
      <c r="M89" s="17">
        <v>0.25</v>
      </c>
      <c r="N89" s="17">
        <v>44030.38</v>
      </c>
      <c r="O89" s="17">
        <v>7059.64</v>
      </c>
      <c r="P89" s="17">
        <v>948369.9</v>
      </c>
      <c r="Q89" s="17">
        <v>0</v>
      </c>
      <c r="R89" s="17">
        <v>2355.69</v>
      </c>
      <c r="S89" s="17">
        <v>9743564.9199999999</v>
      </c>
      <c r="T89" s="17">
        <v>2600390.3199999998</v>
      </c>
      <c r="U89" s="17">
        <v>0</v>
      </c>
      <c r="V89" s="17">
        <v>0</v>
      </c>
      <c r="W89" s="17">
        <v>24436646.66</v>
      </c>
      <c r="X89" s="17">
        <v>75993.17</v>
      </c>
      <c r="Y89" s="17">
        <v>24512639.829999998</v>
      </c>
      <c r="Z89" s="19">
        <v>4.3250520000000001E-2</v>
      </c>
      <c r="AA89" s="19">
        <v>4.9799999999999997E-2</v>
      </c>
      <c r="AB89" s="17">
        <v>1216775.19</v>
      </c>
      <c r="AC89" s="17">
        <v>0</v>
      </c>
      <c r="AD89" s="17">
        <v>0</v>
      </c>
      <c r="AE89" s="17">
        <v>0</v>
      </c>
      <c r="AF89" s="17">
        <v>0</v>
      </c>
      <c r="AG89" s="11">
        <f t="shared" si="3"/>
        <v>0</v>
      </c>
      <c r="AH89" s="17">
        <v>558008.19999999995</v>
      </c>
      <c r="AI89" s="17">
        <v>51023.17</v>
      </c>
      <c r="AJ89" s="17">
        <v>150109.04</v>
      </c>
      <c r="AK89" s="17">
        <v>0</v>
      </c>
      <c r="AL89" s="17">
        <v>37701.919999999998</v>
      </c>
      <c r="AM89" s="17">
        <v>2578.9</v>
      </c>
      <c r="AN89" s="17">
        <v>96950.25</v>
      </c>
      <c r="AO89" s="17">
        <v>10300</v>
      </c>
      <c r="AP89" s="17">
        <v>0</v>
      </c>
      <c r="AQ89" s="17">
        <v>0</v>
      </c>
      <c r="AR89" s="17">
        <v>50360.95</v>
      </c>
      <c r="AS89" s="17">
        <v>4782.76</v>
      </c>
      <c r="AT89" s="17">
        <v>0</v>
      </c>
      <c r="AU89" s="17">
        <v>127.8</v>
      </c>
      <c r="AV89" s="17">
        <v>6732.18</v>
      </c>
      <c r="AW89" s="17">
        <v>0</v>
      </c>
      <c r="AX89" s="17">
        <v>1047782.67</v>
      </c>
      <c r="AY89" s="12">
        <f t="shared" si="4"/>
        <v>0</v>
      </c>
      <c r="AZ89" s="17">
        <v>0</v>
      </c>
      <c r="BA89" s="17">
        <v>194510</v>
      </c>
      <c r="BB89" s="17">
        <v>0</v>
      </c>
      <c r="BC89" s="17">
        <v>208085.93</v>
      </c>
      <c r="BD89" s="17">
        <v>0</v>
      </c>
      <c r="BE89" s="17">
        <v>0</v>
      </c>
      <c r="BF89" s="17">
        <v>0</v>
      </c>
      <c r="BG89" s="37">
        <f t="shared" si="5"/>
        <v>0</v>
      </c>
      <c r="BH89" s="17">
        <v>0</v>
      </c>
      <c r="BI89" s="17">
        <v>3518</v>
      </c>
      <c r="BJ89" s="17">
        <v>993</v>
      </c>
      <c r="BK89" s="17">
        <v>30</v>
      </c>
      <c r="BL89" s="17">
        <v>-37</v>
      </c>
      <c r="BM89" s="17">
        <v>-9</v>
      </c>
      <c r="BN89" s="17">
        <v>-91</v>
      </c>
      <c r="BO89" s="17">
        <v>-66</v>
      </c>
      <c r="BP89" s="17">
        <v>-268</v>
      </c>
      <c r="BQ89" s="17">
        <v>0</v>
      </c>
      <c r="BR89" s="17">
        <v>0</v>
      </c>
      <c r="BS89" s="17">
        <v>-479</v>
      </c>
      <c r="BT89" s="17">
        <v>-2</v>
      </c>
      <c r="BU89" s="17">
        <v>3589</v>
      </c>
      <c r="BV89" s="17">
        <v>0</v>
      </c>
      <c r="BW89" s="17">
        <v>115</v>
      </c>
      <c r="BX89" s="17">
        <v>71</v>
      </c>
      <c r="BY89" s="17">
        <v>341</v>
      </c>
      <c r="BZ89" s="17">
        <v>3</v>
      </c>
      <c r="CA89" s="17">
        <v>2</v>
      </c>
    </row>
    <row r="90" spans="1:79" ht="15.6" x14ac:dyDescent="0.3">
      <c r="A90" s="10">
        <v>9</v>
      </c>
      <c r="B90" s="10" t="s">
        <v>106</v>
      </c>
      <c r="C90" s="10" t="s">
        <v>21</v>
      </c>
      <c r="D90" s="10" t="s">
        <v>458</v>
      </c>
      <c r="E90" s="10" t="s">
        <v>372</v>
      </c>
      <c r="F90" s="10" t="s">
        <v>454</v>
      </c>
      <c r="G90" s="17">
        <v>18993665.16</v>
      </c>
      <c r="H90" s="17">
        <v>18993665.16</v>
      </c>
      <c r="I90" s="17">
        <v>18453845.859999999</v>
      </c>
      <c r="J90" s="17">
        <v>2772828.26</v>
      </c>
      <c r="K90" s="17">
        <v>1262372.28</v>
      </c>
      <c r="L90" s="17">
        <v>1808230.91</v>
      </c>
      <c r="M90" s="17">
        <v>0</v>
      </c>
      <c r="N90" s="17">
        <v>0.01</v>
      </c>
      <c r="O90" s="17">
        <v>15195.11</v>
      </c>
      <c r="P90" s="17">
        <v>909191.31</v>
      </c>
      <c r="Q90" s="17">
        <v>0</v>
      </c>
      <c r="R90" s="17">
        <v>0.05</v>
      </c>
      <c r="S90" s="17">
        <v>10538170.289999999</v>
      </c>
      <c r="T90" s="17">
        <v>307844.49</v>
      </c>
      <c r="U90" s="17">
        <v>0</v>
      </c>
      <c r="V90" s="17">
        <v>0</v>
      </c>
      <c r="W90" s="17">
        <v>18847633.93</v>
      </c>
      <c r="X90" s="17">
        <v>2139.56</v>
      </c>
      <c r="Y90" s="17">
        <v>18849773.489999998</v>
      </c>
      <c r="Z90" s="19">
        <v>6.1774639999999999E-2</v>
      </c>
      <c r="AA90" s="19">
        <v>6.5500000000000003E-2</v>
      </c>
      <c r="AB90" s="17">
        <v>1233801.28</v>
      </c>
      <c r="AC90" s="17">
        <v>0</v>
      </c>
      <c r="AD90" s="17">
        <v>0</v>
      </c>
      <c r="AE90" s="17">
        <v>0</v>
      </c>
      <c r="AF90" s="17">
        <v>0</v>
      </c>
      <c r="AG90" s="11">
        <f t="shared" si="3"/>
        <v>0</v>
      </c>
      <c r="AH90" s="17">
        <v>535074.23</v>
      </c>
      <c r="AI90" s="17">
        <v>42948.83</v>
      </c>
      <c r="AJ90" s="17">
        <v>151237.21</v>
      </c>
      <c r="AK90" s="17">
        <v>0</v>
      </c>
      <c r="AL90" s="17">
        <v>36575.08</v>
      </c>
      <c r="AM90" s="17">
        <v>11564.22</v>
      </c>
      <c r="AN90" s="17">
        <v>60507.27</v>
      </c>
      <c r="AO90" s="17">
        <v>10300</v>
      </c>
      <c r="AP90" s="17">
        <v>0</v>
      </c>
      <c r="AQ90" s="17">
        <v>0</v>
      </c>
      <c r="AR90" s="17">
        <v>47758.03</v>
      </c>
      <c r="AS90" s="17">
        <v>4497.09</v>
      </c>
      <c r="AT90" s="17">
        <v>0</v>
      </c>
      <c r="AU90" s="17">
        <v>1504.12</v>
      </c>
      <c r="AV90" s="17">
        <v>9909.81</v>
      </c>
      <c r="AW90" s="17">
        <v>0</v>
      </c>
      <c r="AX90" s="17">
        <v>997888.26</v>
      </c>
      <c r="AY90" s="12">
        <f t="shared" si="4"/>
        <v>0</v>
      </c>
      <c r="AZ90" s="17">
        <v>0</v>
      </c>
      <c r="BA90" s="17">
        <v>194510</v>
      </c>
      <c r="BB90" s="17">
        <v>0</v>
      </c>
      <c r="BC90" s="17">
        <v>228612.01</v>
      </c>
      <c r="BD90" s="17">
        <v>0</v>
      </c>
      <c r="BE90" s="17">
        <v>0</v>
      </c>
      <c r="BF90" s="17">
        <v>0</v>
      </c>
      <c r="BG90" s="37">
        <f t="shared" si="5"/>
        <v>0</v>
      </c>
      <c r="BH90" s="17">
        <v>0</v>
      </c>
      <c r="BI90" s="17">
        <v>2186</v>
      </c>
      <c r="BJ90" s="17">
        <v>774</v>
      </c>
      <c r="BK90" s="17">
        <v>5</v>
      </c>
      <c r="BL90" s="17">
        <v>0</v>
      </c>
      <c r="BM90" s="17">
        <v>-52</v>
      </c>
      <c r="BN90" s="17">
        <v>-63</v>
      </c>
      <c r="BO90" s="17">
        <v>-157</v>
      </c>
      <c r="BP90" s="17">
        <v>-218</v>
      </c>
      <c r="BQ90" s="17">
        <v>0</v>
      </c>
      <c r="BR90" s="17">
        <v>-2</v>
      </c>
      <c r="BS90" s="17">
        <v>-299</v>
      </c>
      <c r="BT90" s="17">
        <v>-4</v>
      </c>
      <c r="BU90" s="17">
        <v>2170</v>
      </c>
      <c r="BV90" s="17">
        <v>1</v>
      </c>
      <c r="BW90" s="17">
        <v>187</v>
      </c>
      <c r="BX90" s="17">
        <v>37</v>
      </c>
      <c r="BY90" s="17">
        <v>67</v>
      </c>
      <c r="BZ90" s="17">
        <v>0</v>
      </c>
      <c r="CA90" s="17">
        <v>12</v>
      </c>
    </row>
    <row r="91" spans="1:79" ht="15.6" x14ac:dyDescent="0.3">
      <c r="A91" s="10">
        <v>9</v>
      </c>
      <c r="B91" s="10" t="s">
        <v>134</v>
      </c>
      <c r="C91" s="10" t="s">
        <v>135</v>
      </c>
      <c r="D91" s="10" t="s">
        <v>459</v>
      </c>
      <c r="E91" s="10" t="s">
        <v>381</v>
      </c>
      <c r="F91" s="10" t="s">
        <v>454</v>
      </c>
      <c r="G91" s="17">
        <v>79523174.599999994</v>
      </c>
      <c r="H91" s="17">
        <v>79554730.730000004</v>
      </c>
      <c r="I91" s="17">
        <v>74738699.420000002</v>
      </c>
      <c r="J91" s="17">
        <v>26435846.41</v>
      </c>
      <c r="K91" s="17">
        <v>3153672.9</v>
      </c>
      <c r="L91" s="17">
        <v>16579293.300000001</v>
      </c>
      <c r="M91" s="17">
        <v>0</v>
      </c>
      <c r="N91" s="17">
        <v>0</v>
      </c>
      <c r="O91" s="17">
        <v>44394.06</v>
      </c>
      <c r="P91" s="17">
        <v>2043961.85</v>
      </c>
      <c r="Q91" s="17">
        <v>0</v>
      </c>
      <c r="R91" s="17">
        <v>2010</v>
      </c>
      <c r="S91" s="17">
        <v>17970575.149999999</v>
      </c>
      <c r="T91" s="17">
        <v>5299400.07</v>
      </c>
      <c r="U91" s="17">
        <v>0</v>
      </c>
      <c r="V91" s="17">
        <v>90</v>
      </c>
      <c r="W91" s="17">
        <v>74975988.280000001</v>
      </c>
      <c r="X91" s="17">
        <v>33656.129999999997</v>
      </c>
      <c r="Y91" s="17">
        <v>75009644.409999996</v>
      </c>
      <c r="Z91" s="19">
        <v>0.19126509999999999</v>
      </c>
      <c r="AA91" s="19">
        <v>4.5999999999999999E-2</v>
      </c>
      <c r="AB91" s="17">
        <v>3448844.54</v>
      </c>
      <c r="AC91" s="17">
        <v>0</v>
      </c>
      <c r="AD91" s="17">
        <v>0</v>
      </c>
      <c r="AE91" s="17">
        <v>31556.13</v>
      </c>
      <c r="AF91" s="17">
        <v>0</v>
      </c>
      <c r="AG91" s="11">
        <f t="shared" si="3"/>
        <v>31556.13</v>
      </c>
      <c r="AH91" s="17">
        <v>1671644.02</v>
      </c>
      <c r="AI91" s="17">
        <v>129474.92</v>
      </c>
      <c r="AJ91" s="17">
        <v>381832.14</v>
      </c>
      <c r="AK91" s="17">
        <v>6332.1</v>
      </c>
      <c r="AL91" s="17">
        <v>178583.6</v>
      </c>
      <c r="AM91" s="17">
        <v>21809.56</v>
      </c>
      <c r="AN91" s="17">
        <v>82110.67</v>
      </c>
      <c r="AO91" s="17">
        <v>13750</v>
      </c>
      <c r="AP91" s="17">
        <v>0</v>
      </c>
      <c r="AQ91" s="17">
        <v>15230.05</v>
      </c>
      <c r="AR91" s="17">
        <v>147778.51999999999</v>
      </c>
      <c r="AS91" s="17">
        <v>40950.730000000003</v>
      </c>
      <c r="AT91" s="17">
        <v>19711.689999999999</v>
      </c>
      <c r="AU91" s="17">
        <v>45374.55</v>
      </c>
      <c r="AV91" s="17">
        <v>68196.25</v>
      </c>
      <c r="AW91" s="17">
        <v>0</v>
      </c>
      <c r="AX91" s="17">
        <v>3014699.04</v>
      </c>
      <c r="AY91" s="12">
        <f t="shared" si="4"/>
        <v>0</v>
      </c>
      <c r="AZ91" s="17">
        <v>0</v>
      </c>
      <c r="BA91" s="17">
        <v>194510</v>
      </c>
      <c r="BB91" s="17">
        <v>0</v>
      </c>
      <c r="BC91" s="17">
        <v>532807.77</v>
      </c>
      <c r="BD91" s="17">
        <v>0</v>
      </c>
      <c r="BE91" s="17">
        <v>0</v>
      </c>
      <c r="BF91" s="17">
        <v>0</v>
      </c>
      <c r="BG91" s="37">
        <f t="shared" si="5"/>
        <v>0</v>
      </c>
      <c r="BH91" s="17">
        <v>0</v>
      </c>
      <c r="BI91" s="69">
        <v>7392</v>
      </c>
      <c r="BJ91" s="69">
        <v>2148</v>
      </c>
      <c r="BK91" s="69">
        <v>0</v>
      </c>
      <c r="BL91" s="69">
        <v>0</v>
      </c>
      <c r="BM91" s="69">
        <v>-36</v>
      </c>
      <c r="BN91" s="69">
        <v>-186</v>
      </c>
      <c r="BO91" s="69">
        <v>-147</v>
      </c>
      <c r="BP91" s="69">
        <v>-617</v>
      </c>
      <c r="BQ91" s="69">
        <v>35</v>
      </c>
      <c r="BR91" s="69">
        <v>0</v>
      </c>
      <c r="BS91" s="69">
        <v>-1023</v>
      </c>
      <c r="BT91" s="69">
        <v>-1</v>
      </c>
      <c r="BU91" s="69">
        <v>7565</v>
      </c>
      <c r="BV91" s="69">
        <v>22</v>
      </c>
      <c r="BW91" s="69">
        <v>205</v>
      </c>
      <c r="BX91" s="69">
        <v>88</v>
      </c>
      <c r="BY91" s="69">
        <v>657</v>
      </c>
      <c r="BZ91" s="69">
        <v>68</v>
      </c>
      <c r="CA91" s="69">
        <v>5</v>
      </c>
    </row>
    <row r="92" spans="1:79" ht="15.6" x14ac:dyDescent="0.3">
      <c r="A92" s="10">
        <v>9</v>
      </c>
      <c r="B92" s="10" t="s">
        <v>339</v>
      </c>
      <c r="C92" s="10" t="s">
        <v>15</v>
      </c>
      <c r="D92" s="10" t="s">
        <v>460</v>
      </c>
      <c r="E92" s="10" t="s">
        <v>375</v>
      </c>
      <c r="F92" s="10" t="s">
        <v>452</v>
      </c>
      <c r="G92" s="17">
        <v>24254623.32</v>
      </c>
      <c r="H92" s="17">
        <v>24254623.32</v>
      </c>
      <c r="I92" s="17">
        <v>23834020.32</v>
      </c>
      <c r="J92" s="17">
        <v>7521145.6299999999</v>
      </c>
      <c r="K92" s="17">
        <v>1401161.01</v>
      </c>
      <c r="L92" s="17">
        <v>3321337.34</v>
      </c>
      <c r="M92" s="17">
        <v>0</v>
      </c>
      <c r="N92" s="17">
        <v>0</v>
      </c>
      <c r="O92" s="17">
        <v>0</v>
      </c>
      <c r="P92" s="17">
        <v>874747.27</v>
      </c>
      <c r="Q92" s="17">
        <v>0</v>
      </c>
      <c r="R92" s="17">
        <v>0</v>
      </c>
      <c r="S92" s="17">
        <v>6790966.2199999997</v>
      </c>
      <c r="T92" s="17">
        <v>2774886.26</v>
      </c>
      <c r="U92" s="17">
        <v>0</v>
      </c>
      <c r="V92" s="17">
        <v>0</v>
      </c>
      <c r="W92" s="17">
        <v>23649677.5</v>
      </c>
      <c r="X92" s="17">
        <v>0</v>
      </c>
      <c r="Y92" s="17">
        <v>23649677.5</v>
      </c>
      <c r="Z92" s="19">
        <v>3.7280750000000001E-2</v>
      </c>
      <c r="AA92" s="19">
        <v>4.0800000000000003E-2</v>
      </c>
      <c r="AB92" s="17">
        <v>965279.77</v>
      </c>
      <c r="AC92" s="69">
        <v>0</v>
      </c>
      <c r="AD92" s="69">
        <v>0</v>
      </c>
      <c r="AE92" s="69">
        <v>0</v>
      </c>
      <c r="AF92" s="69">
        <v>0</v>
      </c>
      <c r="AG92" s="11">
        <f t="shared" si="3"/>
        <v>0</v>
      </c>
      <c r="AH92" s="69">
        <v>374159.82</v>
      </c>
      <c r="AI92" s="69">
        <v>29505</v>
      </c>
      <c r="AJ92" s="69">
        <v>67272.5</v>
      </c>
      <c r="AK92" s="69">
        <v>829.75</v>
      </c>
      <c r="AL92" s="69">
        <v>32936</v>
      </c>
      <c r="AM92" s="69">
        <v>3399</v>
      </c>
      <c r="AN92" s="69">
        <v>67213</v>
      </c>
      <c r="AO92" s="69">
        <v>8990</v>
      </c>
      <c r="AP92" s="69">
        <v>664</v>
      </c>
      <c r="AQ92" s="69">
        <v>0</v>
      </c>
      <c r="AR92" s="69">
        <f>5274.91+45723+33201.59</f>
        <v>84199.5</v>
      </c>
      <c r="AS92" s="69">
        <v>5387</v>
      </c>
      <c r="AT92" s="69">
        <v>0</v>
      </c>
      <c r="AU92" s="69">
        <v>6577.66</v>
      </c>
      <c r="AV92" s="69">
        <v>4042</v>
      </c>
      <c r="AW92" s="17">
        <v>0</v>
      </c>
      <c r="AX92" s="69">
        <v>751472</v>
      </c>
      <c r="AY92" s="12">
        <f t="shared" si="4"/>
        <v>0</v>
      </c>
      <c r="AZ92" s="17">
        <v>0</v>
      </c>
      <c r="BA92" s="17">
        <v>194507.88</v>
      </c>
      <c r="BB92" s="17">
        <v>0</v>
      </c>
      <c r="BC92" s="17">
        <v>142739.39000000001</v>
      </c>
      <c r="BD92" s="17">
        <v>0</v>
      </c>
      <c r="BE92" s="17">
        <v>0</v>
      </c>
      <c r="BF92" s="17">
        <v>0</v>
      </c>
      <c r="BG92" s="37">
        <f t="shared" si="5"/>
        <v>0</v>
      </c>
      <c r="BH92" s="17">
        <v>0</v>
      </c>
      <c r="BI92" s="17">
        <v>2804</v>
      </c>
      <c r="BJ92" s="17">
        <v>858</v>
      </c>
      <c r="BK92" s="17">
        <v>12</v>
      </c>
      <c r="BL92" s="17">
        <v>-8</v>
      </c>
      <c r="BM92" s="17">
        <v>-14</v>
      </c>
      <c r="BN92" s="17">
        <v>-101</v>
      </c>
      <c r="BO92" s="17">
        <v>-46</v>
      </c>
      <c r="BP92" s="17">
        <v>-157</v>
      </c>
      <c r="BQ92" s="17">
        <v>6</v>
      </c>
      <c r="BR92" s="17">
        <v>2</v>
      </c>
      <c r="BS92" s="17">
        <v>-353</v>
      </c>
      <c r="BT92" s="17">
        <v>-29</v>
      </c>
      <c r="BU92" s="17">
        <v>2974</v>
      </c>
      <c r="BV92" s="17">
        <v>22</v>
      </c>
      <c r="BW92" s="17">
        <v>35</v>
      </c>
      <c r="BX92" s="17">
        <v>24</v>
      </c>
      <c r="BY92" s="17">
        <v>292</v>
      </c>
      <c r="BZ92" s="17">
        <v>3</v>
      </c>
      <c r="CA92" s="17">
        <v>2</v>
      </c>
    </row>
    <row r="93" spans="1:79" ht="15.6" x14ac:dyDescent="0.3">
      <c r="A93" s="10">
        <v>9</v>
      </c>
      <c r="B93" s="10" t="s">
        <v>179</v>
      </c>
      <c r="C93" s="10" t="s">
        <v>180</v>
      </c>
      <c r="D93" s="10" t="s">
        <v>461</v>
      </c>
      <c r="E93" s="10" t="s">
        <v>381</v>
      </c>
      <c r="F93" s="10" t="s">
        <v>454</v>
      </c>
      <c r="G93" s="17">
        <v>145536413.81999999</v>
      </c>
      <c r="H93" s="17">
        <v>145574051.28</v>
      </c>
      <c r="I93" s="17">
        <v>140208802.52000001</v>
      </c>
      <c r="J93" s="17">
        <v>55340994.450000003</v>
      </c>
      <c r="K93" s="17">
        <v>5920336.3600000003</v>
      </c>
      <c r="L93" s="17">
        <v>35515182.439999998</v>
      </c>
      <c r="M93" s="17">
        <v>0</v>
      </c>
      <c r="N93" s="17">
        <v>0</v>
      </c>
      <c r="O93" s="17">
        <v>0</v>
      </c>
      <c r="P93" s="17">
        <v>3945778.87</v>
      </c>
      <c r="Q93" s="17">
        <v>0</v>
      </c>
      <c r="R93" s="17">
        <v>0</v>
      </c>
      <c r="S93" s="17">
        <v>25283969.280000001</v>
      </c>
      <c r="T93" s="17">
        <v>11071542.369999999</v>
      </c>
      <c r="U93" s="17">
        <v>37748.050000000003</v>
      </c>
      <c r="V93" s="17">
        <v>42516.98</v>
      </c>
      <c r="W93" s="17">
        <v>143857612.00999999</v>
      </c>
      <c r="X93" s="17">
        <v>118306.42</v>
      </c>
      <c r="Y93" s="17">
        <v>143975918.43000001</v>
      </c>
      <c r="Z93" s="19">
        <v>6.1885530000000001E-2</v>
      </c>
      <c r="AA93" s="19">
        <v>4.4299999999999999E-2</v>
      </c>
      <c r="AB93" s="17">
        <v>6378570.0999999996</v>
      </c>
      <c r="AC93" s="17">
        <v>0</v>
      </c>
      <c r="AD93" s="17">
        <v>0</v>
      </c>
      <c r="AE93" s="17">
        <v>38041.39</v>
      </c>
      <c r="AF93" s="17">
        <v>1269.25</v>
      </c>
      <c r="AG93" s="11">
        <f t="shared" si="3"/>
        <v>39310.639999999999</v>
      </c>
      <c r="AH93" s="17">
        <v>2155879.16</v>
      </c>
      <c r="AI93" s="17">
        <v>170722.55</v>
      </c>
      <c r="AJ93" s="17">
        <v>640076.04</v>
      </c>
      <c r="AK93" s="17">
        <v>5750</v>
      </c>
      <c r="AL93" s="17">
        <v>384524.89</v>
      </c>
      <c r="AM93" s="17">
        <v>17454.63</v>
      </c>
      <c r="AN93" s="17">
        <v>65500.68</v>
      </c>
      <c r="AO93" s="17">
        <v>13750</v>
      </c>
      <c r="AP93" s="17">
        <v>0</v>
      </c>
      <c r="AQ93" s="17">
        <v>31036.36</v>
      </c>
      <c r="AR93" s="17">
        <f>72110.29+75512.28+98596.66</f>
        <v>246219.23</v>
      </c>
      <c r="AS93" s="17">
        <v>30304.39</v>
      </c>
      <c r="AT93" s="17">
        <v>97353.25</v>
      </c>
      <c r="AU93" s="17">
        <v>102097.89</v>
      </c>
      <c r="AV93" s="17">
        <v>112822.79</v>
      </c>
      <c r="AW93" s="17">
        <v>0</v>
      </c>
      <c r="AX93" s="17">
        <v>5397944.4699999997</v>
      </c>
      <c r="AY93" s="12">
        <f t="shared" si="4"/>
        <v>0</v>
      </c>
      <c r="AZ93" s="17">
        <v>0</v>
      </c>
      <c r="BA93" s="17">
        <v>194510</v>
      </c>
      <c r="BB93" s="17">
        <v>0</v>
      </c>
      <c r="BC93" s="17">
        <v>1796266.44</v>
      </c>
      <c r="BD93" s="17">
        <v>446780.32</v>
      </c>
      <c r="BE93" s="17">
        <v>0</v>
      </c>
      <c r="BF93" s="17">
        <v>0</v>
      </c>
      <c r="BG93" s="37">
        <f t="shared" si="5"/>
        <v>0</v>
      </c>
      <c r="BH93" s="17">
        <v>0</v>
      </c>
      <c r="BI93" s="17">
        <v>12972</v>
      </c>
      <c r="BJ93" s="17">
        <v>4144</v>
      </c>
      <c r="BK93" s="17">
        <v>0</v>
      </c>
      <c r="BL93" s="17">
        <v>0</v>
      </c>
      <c r="BM93" s="17">
        <v>-80</v>
      </c>
      <c r="BN93" s="17">
        <v>-284</v>
      </c>
      <c r="BO93" s="17">
        <v>-458</v>
      </c>
      <c r="BP93" s="17">
        <v>-758</v>
      </c>
      <c r="BQ93" s="17">
        <v>0</v>
      </c>
      <c r="BR93" s="17">
        <v>0</v>
      </c>
      <c r="BS93" s="17">
        <v>-1618</v>
      </c>
      <c r="BT93" s="17">
        <v>-16</v>
      </c>
      <c r="BU93" s="17">
        <v>13902</v>
      </c>
      <c r="BV93" s="17">
        <v>23</v>
      </c>
      <c r="BW93" s="17">
        <v>305</v>
      </c>
      <c r="BX93" s="17">
        <v>178</v>
      </c>
      <c r="BY93" s="17">
        <v>1083</v>
      </c>
      <c r="BZ93" s="17">
        <v>45</v>
      </c>
      <c r="CA93" s="17">
        <v>7</v>
      </c>
    </row>
    <row r="94" spans="1:79" ht="15.6" x14ac:dyDescent="0.3">
      <c r="A94" s="10">
        <v>9</v>
      </c>
      <c r="B94" s="10" t="s">
        <v>187</v>
      </c>
      <c r="C94" s="10" t="s">
        <v>188</v>
      </c>
      <c r="D94" s="34" t="s">
        <v>462</v>
      </c>
      <c r="E94" s="34" t="s">
        <v>378</v>
      </c>
      <c r="F94" s="34" t="s">
        <v>452</v>
      </c>
      <c r="G94" s="17">
        <v>19028208.850000001</v>
      </c>
      <c r="H94" s="17">
        <v>19029548.460000001</v>
      </c>
      <c r="I94" s="17">
        <v>18671708.98</v>
      </c>
      <c r="J94" s="17">
        <v>5290890.59</v>
      </c>
      <c r="K94" s="17">
        <v>636755.9</v>
      </c>
      <c r="L94" s="17">
        <v>3325136.85</v>
      </c>
      <c r="M94" s="17">
        <v>0</v>
      </c>
      <c r="N94" s="17">
        <v>0</v>
      </c>
      <c r="O94" s="17">
        <v>21902.81</v>
      </c>
      <c r="P94" s="17">
        <v>522589.07</v>
      </c>
      <c r="Q94" s="17">
        <v>0</v>
      </c>
      <c r="R94" s="17">
        <v>0</v>
      </c>
      <c r="S94" s="17">
        <v>5684754.5099999998</v>
      </c>
      <c r="T94" s="17">
        <v>1469063.08</v>
      </c>
      <c r="U94" s="17">
        <v>0</v>
      </c>
      <c r="V94" s="17">
        <v>0</v>
      </c>
      <c r="W94" s="17">
        <v>18198585.68</v>
      </c>
      <c r="X94" s="17">
        <v>1339.61</v>
      </c>
      <c r="Y94" s="17">
        <v>18199925.289999999</v>
      </c>
      <c r="Z94" s="19">
        <v>0.13808000000000001</v>
      </c>
      <c r="AA94" s="19">
        <v>6.5000000000000002E-2</v>
      </c>
      <c r="AB94" s="17">
        <v>1182647.0900000001</v>
      </c>
      <c r="AC94" s="17">
        <v>0</v>
      </c>
      <c r="AD94" s="17">
        <v>0</v>
      </c>
      <c r="AE94" s="17">
        <v>1339.61</v>
      </c>
      <c r="AF94" s="17">
        <v>532.34</v>
      </c>
      <c r="AG94" s="11">
        <f t="shared" si="3"/>
        <v>1871.9499999999998</v>
      </c>
      <c r="AH94" s="17">
        <v>515836.52</v>
      </c>
      <c r="AI94" s="17">
        <v>49340.97</v>
      </c>
      <c r="AJ94" s="17">
        <v>118355.51</v>
      </c>
      <c r="AK94" s="17">
        <v>6188.09</v>
      </c>
      <c r="AL94" s="17">
        <v>87227.89</v>
      </c>
      <c r="AM94" s="17">
        <v>986.04</v>
      </c>
      <c r="AN94" s="17">
        <v>41213.040000000001</v>
      </c>
      <c r="AO94" s="17">
        <v>8990</v>
      </c>
      <c r="AP94" s="17">
        <v>4822.95</v>
      </c>
      <c r="AQ94" s="17">
        <v>0</v>
      </c>
      <c r="AR94" s="17">
        <v>36398.82</v>
      </c>
      <c r="AS94" s="17">
        <v>18947.189999999999</v>
      </c>
      <c r="AT94" s="17">
        <v>0</v>
      </c>
      <c r="AU94" s="17">
        <v>0</v>
      </c>
      <c r="AV94" s="17">
        <v>12318.68</v>
      </c>
      <c r="AW94" s="17">
        <v>0</v>
      </c>
      <c r="AX94" s="17">
        <v>1005489.2</v>
      </c>
      <c r="AY94" s="12">
        <f t="shared" si="4"/>
        <v>0</v>
      </c>
      <c r="AZ94" s="17">
        <v>0</v>
      </c>
      <c r="BA94" s="17">
        <v>194510</v>
      </c>
      <c r="BB94" s="17">
        <v>0</v>
      </c>
      <c r="BC94" s="17">
        <v>201327.35</v>
      </c>
      <c r="BD94" s="17">
        <v>0</v>
      </c>
      <c r="BE94" s="17">
        <v>0</v>
      </c>
      <c r="BF94" s="17">
        <v>0</v>
      </c>
      <c r="BG94" s="37">
        <f t="shared" si="5"/>
        <v>0</v>
      </c>
      <c r="BH94" s="17">
        <v>0</v>
      </c>
      <c r="BI94" s="17">
        <v>1498</v>
      </c>
      <c r="BJ94" s="17">
        <v>784</v>
      </c>
      <c r="BK94" s="17">
        <v>0</v>
      </c>
      <c r="BL94" s="17">
        <v>0</v>
      </c>
      <c r="BM94" s="17">
        <v>-44</v>
      </c>
      <c r="BN94" s="17">
        <v>-96</v>
      </c>
      <c r="BO94" s="17">
        <v>-74</v>
      </c>
      <c r="BP94" s="17">
        <v>-80</v>
      </c>
      <c r="BQ94" s="17">
        <v>10</v>
      </c>
      <c r="BR94" s="17">
        <v>-1</v>
      </c>
      <c r="BS94" s="17">
        <v>-184</v>
      </c>
      <c r="BT94" s="17">
        <v>0</v>
      </c>
      <c r="BU94" s="17">
        <v>1813</v>
      </c>
      <c r="BV94" s="17">
        <v>3</v>
      </c>
      <c r="BW94" s="17">
        <v>63</v>
      </c>
      <c r="BX94" s="17">
        <v>27</v>
      </c>
      <c r="BY94" s="17">
        <v>84</v>
      </c>
      <c r="BZ94" s="17">
        <v>2</v>
      </c>
      <c r="CA94" s="17">
        <v>8</v>
      </c>
    </row>
    <row r="95" spans="1:79" s="35" customFormat="1" ht="15.6" x14ac:dyDescent="0.3">
      <c r="A95" s="45">
        <v>9</v>
      </c>
      <c r="B95" s="45" t="s">
        <v>193</v>
      </c>
      <c r="C95" s="45" t="s">
        <v>194</v>
      </c>
      <c r="D95" s="45" t="s">
        <v>463</v>
      </c>
      <c r="E95" s="45" t="s">
        <v>372</v>
      </c>
      <c r="F95" s="45" t="s">
        <v>454</v>
      </c>
      <c r="G95" s="72">
        <v>25047156.16</v>
      </c>
      <c r="H95" s="72">
        <v>25047156.16</v>
      </c>
      <c r="I95" s="72">
        <v>24335112.120000001</v>
      </c>
      <c r="J95" s="72">
        <v>7727622.0499999998</v>
      </c>
      <c r="K95" s="72">
        <v>1348447.93</v>
      </c>
      <c r="L95" s="72">
        <v>4413498.04</v>
      </c>
      <c r="M95" s="72">
        <v>0</v>
      </c>
      <c r="N95" s="72">
        <v>0</v>
      </c>
      <c r="O95" s="72">
        <v>6372.13</v>
      </c>
      <c r="P95" s="72">
        <v>537647.96</v>
      </c>
      <c r="Q95" s="72">
        <v>0</v>
      </c>
      <c r="R95" s="72">
        <v>0</v>
      </c>
      <c r="S95" s="72">
        <v>8100988.8099999996</v>
      </c>
      <c r="T95" s="72">
        <v>1068742.04</v>
      </c>
      <c r="U95" s="72">
        <v>0</v>
      </c>
      <c r="V95" s="72">
        <v>0</v>
      </c>
      <c r="W95" s="72">
        <v>24488251.91</v>
      </c>
      <c r="X95" s="72">
        <v>317.33999999999997</v>
      </c>
      <c r="Y95" s="72">
        <v>24488569.25</v>
      </c>
      <c r="Z95" s="73">
        <v>2.5459240000000001E-2</v>
      </c>
      <c r="AA95" s="73">
        <v>4.8000000000000001E-2</v>
      </c>
      <c r="AB95" s="72">
        <v>1175583.93</v>
      </c>
      <c r="AC95" s="72">
        <v>0</v>
      </c>
      <c r="AD95" s="72">
        <v>0</v>
      </c>
      <c r="AE95" s="72">
        <v>0</v>
      </c>
      <c r="AF95" s="72">
        <v>0</v>
      </c>
      <c r="AG95" s="47">
        <f t="shared" si="3"/>
        <v>0</v>
      </c>
      <c r="AH95" s="72">
        <v>498625.85</v>
      </c>
      <c r="AI95" s="72">
        <v>41661.360000000001</v>
      </c>
      <c r="AJ95" s="72">
        <v>111751.43</v>
      </c>
      <c r="AK95" s="72">
        <v>506.25</v>
      </c>
      <c r="AL95" s="72">
        <v>86126.71</v>
      </c>
      <c r="AM95" s="72">
        <v>750</v>
      </c>
      <c r="AN95" s="72">
        <v>58384.959999999999</v>
      </c>
      <c r="AO95" s="72">
        <v>10300</v>
      </c>
      <c r="AP95" s="72">
        <v>2890.08</v>
      </c>
      <c r="AQ95" s="72">
        <v>0</v>
      </c>
      <c r="AR95" s="72">
        <v>44486.3</v>
      </c>
      <c r="AS95" s="72">
        <v>16336.66</v>
      </c>
      <c r="AT95" s="72">
        <v>2360.63</v>
      </c>
      <c r="AU95" s="72">
        <v>9732.9</v>
      </c>
      <c r="AV95" s="72">
        <v>8751.89</v>
      </c>
      <c r="AW95" s="72">
        <v>0</v>
      </c>
      <c r="AX95" s="72">
        <v>985268.17</v>
      </c>
      <c r="AY95" s="48">
        <f t="shared" si="4"/>
        <v>0</v>
      </c>
      <c r="AZ95" s="72">
        <v>0</v>
      </c>
      <c r="BA95" s="72">
        <v>194510</v>
      </c>
      <c r="BB95" s="72">
        <v>0</v>
      </c>
      <c r="BC95" s="72">
        <v>194351.34</v>
      </c>
      <c r="BD95" s="72">
        <v>0</v>
      </c>
      <c r="BE95" s="72">
        <v>0</v>
      </c>
      <c r="BF95" s="72">
        <v>0</v>
      </c>
      <c r="BG95" s="47">
        <f t="shared" si="5"/>
        <v>0</v>
      </c>
      <c r="BH95" s="72">
        <v>0</v>
      </c>
      <c r="BI95" s="72">
        <v>2754</v>
      </c>
      <c r="BJ95" s="72">
        <v>745</v>
      </c>
      <c r="BK95" s="72">
        <v>5</v>
      </c>
      <c r="BL95" s="72">
        <v>-5</v>
      </c>
      <c r="BM95" s="72">
        <v>-26</v>
      </c>
      <c r="BN95" s="72">
        <v>-98</v>
      </c>
      <c r="BO95" s="72">
        <v>-80</v>
      </c>
      <c r="BP95" s="72">
        <v>-202</v>
      </c>
      <c r="BQ95" s="72">
        <v>0</v>
      </c>
      <c r="BR95" s="72">
        <v>-9</v>
      </c>
      <c r="BS95" s="72">
        <v>-444</v>
      </c>
      <c r="BT95" s="72">
        <v>-3</v>
      </c>
      <c r="BU95" s="72">
        <v>2637</v>
      </c>
      <c r="BV95" s="72">
        <v>4</v>
      </c>
      <c r="BW95" s="72">
        <v>139</v>
      </c>
      <c r="BX95" s="72">
        <v>40</v>
      </c>
      <c r="BY95" s="72">
        <v>227</v>
      </c>
      <c r="BZ95" s="72">
        <v>35</v>
      </c>
      <c r="CA95" s="72">
        <v>3</v>
      </c>
    </row>
    <row r="96" spans="1:79" s="35" customFormat="1" ht="15.6" x14ac:dyDescent="0.3">
      <c r="A96" s="45">
        <v>9</v>
      </c>
      <c r="B96" s="45" t="s">
        <v>196</v>
      </c>
      <c r="C96" s="45" t="s">
        <v>190</v>
      </c>
      <c r="D96" s="45" t="s">
        <v>464</v>
      </c>
      <c r="E96" s="45" t="s">
        <v>372</v>
      </c>
      <c r="F96" s="45" t="s">
        <v>454</v>
      </c>
      <c r="G96" s="72">
        <v>23747061.199999999</v>
      </c>
      <c r="H96" s="72">
        <v>23747061.199999999</v>
      </c>
      <c r="I96" s="72">
        <v>23243236.890000001</v>
      </c>
      <c r="J96" s="72">
        <v>486588.22</v>
      </c>
      <c r="K96" s="72">
        <v>2529608.5299999998</v>
      </c>
      <c r="L96" s="72">
        <v>6860242.9699999997</v>
      </c>
      <c r="M96" s="72">
        <v>0</v>
      </c>
      <c r="N96" s="72">
        <v>0</v>
      </c>
      <c r="O96" s="72">
        <v>0</v>
      </c>
      <c r="P96" s="72">
        <v>1599083.54</v>
      </c>
      <c r="Q96" s="72">
        <v>0</v>
      </c>
      <c r="R96" s="72">
        <v>0</v>
      </c>
      <c r="S96" s="72">
        <v>7644592.1799999997</v>
      </c>
      <c r="T96" s="72">
        <v>2134929.75</v>
      </c>
      <c r="U96" s="72">
        <v>0</v>
      </c>
      <c r="V96" s="72">
        <v>0</v>
      </c>
      <c r="W96" s="72">
        <v>22612365.579999998</v>
      </c>
      <c r="X96" s="72">
        <v>9924.67</v>
      </c>
      <c r="Y96" s="72">
        <v>22622290.25</v>
      </c>
      <c r="Z96" s="73">
        <v>0.13092780000000001</v>
      </c>
      <c r="AA96" s="74">
        <v>5.7799999999999997E-2</v>
      </c>
      <c r="AB96" s="72">
        <v>1307504.44</v>
      </c>
      <c r="AC96" s="72">
        <v>0</v>
      </c>
      <c r="AD96" s="72">
        <v>0</v>
      </c>
      <c r="AE96" s="72">
        <v>0</v>
      </c>
      <c r="AF96" s="72">
        <v>542.39</v>
      </c>
      <c r="AG96" s="47">
        <f t="shared" si="3"/>
        <v>542.39</v>
      </c>
      <c r="AH96" s="72">
        <v>544770.93999999994</v>
      </c>
      <c r="AI96" s="72">
        <v>43898.39</v>
      </c>
      <c r="AJ96" s="72">
        <v>139523.28</v>
      </c>
      <c r="AK96" s="72">
        <v>0</v>
      </c>
      <c r="AL96" s="72">
        <v>103978.43</v>
      </c>
      <c r="AM96" s="72">
        <v>5069.05</v>
      </c>
      <c r="AN96" s="72">
        <v>50330.49</v>
      </c>
      <c r="AO96" s="72">
        <v>10300</v>
      </c>
      <c r="AP96" s="72">
        <v>1890</v>
      </c>
      <c r="AQ96" s="72">
        <v>16000</v>
      </c>
      <c r="AR96" s="72">
        <v>50223.64</v>
      </c>
      <c r="AS96" s="72">
        <v>16505.47</v>
      </c>
      <c r="AT96" s="72">
        <v>7122.68</v>
      </c>
      <c r="AU96" s="72">
        <v>674.6</v>
      </c>
      <c r="AV96" s="72">
        <v>20344.02</v>
      </c>
      <c r="AW96" s="72">
        <v>0</v>
      </c>
      <c r="AX96" s="72">
        <v>1107527.6000000001</v>
      </c>
      <c r="AY96" s="48">
        <f t="shared" si="4"/>
        <v>0</v>
      </c>
      <c r="AZ96" s="72">
        <v>0</v>
      </c>
      <c r="BA96" s="75">
        <v>194510</v>
      </c>
      <c r="BB96" s="75">
        <v>0</v>
      </c>
      <c r="BC96" s="75">
        <v>273382</v>
      </c>
      <c r="BD96" s="75">
        <v>0</v>
      </c>
      <c r="BE96" s="75">
        <v>0</v>
      </c>
      <c r="BF96" s="75">
        <v>0</v>
      </c>
      <c r="BG96" s="47">
        <f t="shared" si="5"/>
        <v>0</v>
      </c>
      <c r="BH96" s="72">
        <v>0</v>
      </c>
      <c r="BI96" s="72">
        <v>4089</v>
      </c>
      <c r="BJ96" s="72">
        <v>1141</v>
      </c>
      <c r="BK96" s="72">
        <v>15</v>
      </c>
      <c r="BL96" s="72">
        <v>0</v>
      </c>
      <c r="BM96" s="72">
        <v>-32</v>
      </c>
      <c r="BN96" s="72">
        <v>-126</v>
      </c>
      <c r="BO96" s="72">
        <v>-85</v>
      </c>
      <c r="BP96" s="72">
        <v>-259</v>
      </c>
      <c r="BQ96" s="72">
        <v>0</v>
      </c>
      <c r="BR96" s="72">
        <v>-7</v>
      </c>
      <c r="BS96" s="72">
        <v>-425</v>
      </c>
      <c r="BT96" s="72">
        <v>-29</v>
      </c>
      <c r="BU96" s="72">
        <v>4282</v>
      </c>
      <c r="BV96" s="72">
        <v>85</v>
      </c>
      <c r="BW96" s="72">
        <v>107</v>
      </c>
      <c r="BX96" s="72">
        <v>36</v>
      </c>
      <c r="BY96" s="72">
        <v>282</v>
      </c>
      <c r="BZ96" s="72">
        <v>0</v>
      </c>
      <c r="CA96" s="72">
        <v>0</v>
      </c>
    </row>
    <row r="97" spans="1:79" s="35" customFormat="1" ht="15.6" x14ac:dyDescent="0.3">
      <c r="A97" s="45">
        <v>9</v>
      </c>
      <c r="B97" s="45" t="s">
        <v>197</v>
      </c>
      <c r="C97" s="45" t="s">
        <v>125</v>
      </c>
      <c r="D97" s="45" t="s">
        <v>465</v>
      </c>
      <c r="E97" s="45" t="s">
        <v>375</v>
      </c>
      <c r="F97" s="45" t="s">
        <v>452</v>
      </c>
      <c r="G97" s="72">
        <v>55818238.719999999</v>
      </c>
      <c r="H97" s="72">
        <v>55866087.409999996</v>
      </c>
      <c r="I97" s="72">
        <v>54097129.780000001</v>
      </c>
      <c r="J97" s="72">
        <v>21729087.949999999</v>
      </c>
      <c r="K97" s="72">
        <v>2557528.23</v>
      </c>
      <c r="L97" s="72">
        <v>6481924.0099999998</v>
      </c>
      <c r="M97" s="72">
        <v>0</v>
      </c>
      <c r="N97" s="72">
        <v>0</v>
      </c>
      <c r="O97" s="72">
        <v>0</v>
      </c>
      <c r="P97" s="72">
        <v>1642614.33</v>
      </c>
      <c r="Q97" s="72">
        <v>0</v>
      </c>
      <c r="R97" s="72">
        <v>0</v>
      </c>
      <c r="S97" s="72">
        <v>13766605.48</v>
      </c>
      <c r="T97" s="72">
        <v>5455086.2800000003</v>
      </c>
      <c r="U97" s="72">
        <v>8411.6</v>
      </c>
      <c r="V97" s="72">
        <v>0</v>
      </c>
      <c r="W97" s="72">
        <v>54951465.009999998</v>
      </c>
      <c r="X97" s="72">
        <v>147870.71</v>
      </c>
      <c r="Y97" s="72">
        <v>55099335.719999999</v>
      </c>
      <c r="Z97" s="73">
        <v>8.9482770000000003E-2</v>
      </c>
      <c r="AA97" s="73">
        <v>6.0400000000000002E-2</v>
      </c>
      <c r="AB97" s="72">
        <v>3318618.73</v>
      </c>
      <c r="AC97" s="72">
        <v>0</v>
      </c>
      <c r="AD97" s="72">
        <v>0</v>
      </c>
      <c r="AE97" s="72">
        <v>11197.13</v>
      </c>
      <c r="AF97" s="72">
        <v>1561.59</v>
      </c>
      <c r="AG97" s="47">
        <f t="shared" si="3"/>
        <v>12758.72</v>
      </c>
      <c r="AH97" s="72">
        <v>1388590.92</v>
      </c>
      <c r="AI97" s="72">
        <v>120185.44</v>
      </c>
      <c r="AJ97" s="72">
        <v>517749.93</v>
      </c>
      <c r="AK97" s="72">
        <v>7372.19</v>
      </c>
      <c r="AL97" s="72">
        <v>275966.2</v>
      </c>
      <c r="AM97" s="72">
        <v>4336.66</v>
      </c>
      <c r="AN97" s="72">
        <v>67345.75</v>
      </c>
      <c r="AO97" s="72">
        <v>8990</v>
      </c>
      <c r="AP97" s="72">
        <v>9403.68</v>
      </c>
      <c r="AQ97" s="72">
        <v>0</v>
      </c>
      <c r="AR97" s="72">
        <v>168242.38</v>
      </c>
      <c r="AS97" s="72">
        <v>30082.400000000001</v>
      </c>
      <c r="AT97" s="72">
        <v>0</v>
      </c>
      <c r="AU97" s="72">
        <v>3208.29</v>
      </c>
      <c r="AV97" s="72">
        <v>79341.25</v>
      </c>
      <c r="AW97" s="72">
        <v>23745.759999999998</v>
      </c>
      <c r="AX97" s="72">
        <v>2947834.82</v>
      </c>
      <c r="AY97" s="48">
        <f t="shared" si="4"/>
        <v>8.0553224484945871E-3</v>
      </c>
      <c r="AZ97" s="72">
        <v>0</v>
      </c>
      <c r="BA97" s="72">
        <v>194510</v>
      </c>
      <c r="BB97" s="72">
        <v>0</v>
      </c>
      <c r="BC97" s="72">
        <v>701493.49</v>
      </c>
      <c r="BD97" s="72">
        <v>0</v>
      </c>
      <c r="BE97" s="72">
        <v>0</v>
      </c>
      <c r="BF97" s="72">
        <v>0</v>
      </c>
      <c r="BG97" s="47">
        <f t="shared" si="5"/>
        <v>0</v>
      </c>
      <c r="BH97" s="72">
        <v>0</v>
      </c>
      <c r="BI97" s="72">
        <v>4279</v>
      </c>
      <c r="BJ97" s="72">
        <v>1403</v>
      </c>
      <c r="BK97" s="72">
        <v>26</v>
      </c>
      <c r="BL97" s="72">
        <v>0</v>
      </c>
      <c r="BM97" s="72">
        <v>-81</v>
      </c>
      <c r="BN97" s="72">
        <v>-265</v>
      </c>
      <c r="BO97" s="72">
        <v>-214</v>
      </c>
      <c r="BP97" s="72">
        <v>-400</v>
      </c>
      <c r="BQ97" s="72">
        <v>0</v>
      </c>
      <c r="BR97" s="72">
        <v>-25</v>
      </c>
      <c r="BS97" s="72">
        <v>-403</v>
      </c>
      <c r="BT97" s="72">
        <v>-3</v>
      </c>
      <c r="BU97" s="72">
        <v>4317</v>
      </c>
      <c r="BV97" s="72">
        <v>3</v>
      </c>
      <c r="BW97" s="72">
        <v>201</v>
      </c>
      <c r="BX97" s="72">
        <v>52</v>
      </c>
      <c r="BY97" s="72">
        <v>138</v>
      </c>
      <c r="BZ97" s="72">
        <v>12</v>
      </c>
      <c r="CA97" s="72">
        <v>0</v>
      </c>
    </row>
    <row r="98" spans="1:79" s="35" customFormat="1" ht="15.6" x14ac:dyDescent="0.3">
      <c r="A98" s="45">
        <v>9</v>
      </c>
      <c r="B98" s="45" t="s">
        <v>201</v>
      </c>
      <c r="C98" s="45" t="s">
        <v>202</v>
      </c>
      <c r="D98" s="45" t="s">
        <v>466</v>
      </c>
      <c r="E98" s="45" t="s">
        <v>372</v>
      </c>
      <c r="F98" s="45" t="s">
        <v>454</v>
      </c>
      <c r="G98" s="72">
        <v>60306222.719999999</v>
      </c>
      <c r="H98" s="72">
        <v>60306468.219999999</v>
      </c>
      <c r="I98" s="72">
        <v>58538568.170000002</v>
      </c>
      <c r="J98" s="72">
        <v>11863796</v>
      </c>
      <c r="K98" s="72">
        <v>4722673.68</v>
      </c>
      <c r="L98" s="72">
        <v>13435385.23</v>
      </c>
      <c r="M98" s="72">
        <v>0</v>
      </c>
      <c r="N98" s="72">
        <v>0</v>
      </c>
      <c r="O98" s="72">
        <v>2244.6</v>
      </c>
      <c r="P98" s="72">
        <v>3081539.51</v>
      </c>
      <c r="Q98" s="72">
        <v>0</v>
      </c>
      <c r="R98" s="72">
        <v>0</v>
      </c>
      <c r="S98" s="72">
        <v>19054544.890000001</v>
      </c>
      <c r="T98" s="72">
        <v>4126971.76</v>
      </c>
      <c r="U98" s="72">
        <v>8730</v>
      </c>
      <c r="V98" s="72">
        <v>0</v>
      </c>
      <c r="W98" s="72">
        <v>58616986.43</v>
      </c>
      <c r="X98" s="72">
        <v>46034.22</v>
      </c>
      <c r="Y98" s="72">
        <v>58663020.649999999</v>
      </c>
      <c r="Z98" s="73">
        <v>3.1860680000000002E-2</v>
      </c>
      <c r="AA98" s="73">
        <v>3.9699999999999999E-2</v>
      </c>
      <c r="AB98" s="72">
        <v>2329830.7599999998</v>
      </c>
      <c r="AC98" s="72">
        <v>0</v>
      </c>
      <c r="AD98" s="72">
        <v>0</v>
      </c>
      <c r="AE98" s="72">
        <v>284.93</v>
      </c>
      <c r="AF98" s="72">
        <v>0</v>
      </c>
      <c r="AG98" s="47">
        <f t="shared" si="3"/>
        <v>284.93</v>
      </c>
      <c r="AH98" s="72">
        <v>1150499.8700000001</v>
      </c>
      <c r="AI98" s="72">
        <v>90714.49</v>
      </c>
      <c r="AJ98" s="72">
        <v>326242.42</v>
      </c>
      <c r="AK98" s="72">
        <v>9884.86</v>
      </c>
      <c r="AL98" s="72">
        <v>271821.78999999998</v>
      </c>
      <c r="AM98" s="72">
        <v>15225.04</v>
      </c>
      <c r="AN98" s="72">
        <v>141559.95000000001</v>
      </c>
      <c r="AO98" s="72">
        <v>10300</v>
      </c>
      <c r="AP98" s="72">
        <v>800</v>
      </c>
      <c r="AQ98" s="72">
        <v>0</v>
      </c>
      <c r="AR98" s="72">
        <v>75901.11</v>
      </c>
      <c r="AS98" s="72">
        <v>17724.89</v>
      </c>
      <c r="AT98" s="72">
        <v>0</v>
      </c>
      <c r="AU98" s="72">
        <v>4378.68</v>
      </c>
      <c r="AV98" s="72">
        <v>4752.82</v>
      </c>
      <c r="AW98" s="72">
        <v>0</v>
      </c>
      <c r="AX98" s="72">
        <v>2294812.9</v>
      </c>
      <c r="AY98" s="48">
        <f t="shared" si="4"/>
        <v>0</v>
      </c>
      <c r="AZ98" s="72">
        <v>0</v>
      </c>
      <c r="BA98" s="72">
        <v>194510</v>
      </c>
      <c r="BB98" s="72">
        <v>0</v>
      </c>
      <c r="BC98" s="72">
        <v>390102.8</v>
      </c>
      <c r="BD98" s="72">
        <v>0</v>
      </c>
      <c r="BE98" s="72">
        <v>0</v>
      </c>
      <c r="BF98" s="72">
        <v>0</v>
      </c>
      <c r="BG98" s="47">
        <f t="shared" si="5"/>
        <v>0</v>
      </c>
      <c r="BH98" s="72">
        <v>0</v>
      </c>
      <c r="BI98" s="72">
        <v>6164</v>
      </c>
      <c r="BJ98" s="72">
        <v>2406</v>
      </c>
      <c r="BK98" s="72">
        <v>132</v>
      </c>
      <c r="BL98" s="72">
        <v>-111</v>
      </c>
      <c r="BM98" s="72">
        <v>-60</v>
      </c>
      <c r="BN98" s="72">
        <v>-190</v>
      </c>
      <c r="BO98" s="72">
        <v>-488</v>
      </c>
      <c r="BP98" s="72">
        <v>-669</v>
      </c>
      <c r="BQ98" s="72">
        <v>-1</v>
      </c>
      <c r="BR98" s="72">
        <v>-6</v>
      </c>
      <c r="BS98" s="72">
        <v>-837</v>
      </c>
      <c r="BT98" s="72">
        <v>-3</v>
      </c>
      <c r="BU98" s="72">
        <v>6337</v>
      </c>
      <c r="BV98" s="72">
        <v>37</v>
      </c>
      <c r="BW98" s="72">
        <v>416</v>
      </c>
      <c r="BX98" s="72">
        <v>122</v>
      </c>
      <c r="BY98" s="72">
        <v>284</v>
      </c>
      <c r="BZ98" s="72">
        <v>11</v>
      </c>
      <c r="CA98" s="72">
        <v>4</v>
      </c>
    </row>
    <row r="99" spans="1:79" s="35" customFormat="1" ht="15.6" x14ac:dyDescent="0.3">
      <c r="A99" s="45">
        <v>9</v>
      </c>
      <c r="B99" s="45" t="s">
        <v>210</v>
      </c>
      <c r="C99" s="45" t="s">
        <v>225</v>
      </c>
      <c r="D99" s="45" t="s">
        <v>455</v>
      </c>
      <c r="E99" s="45" t="s">
        <v>375</v>
      </c>
      <c r="F99" s="45" t="s">
        <v>452</v>
      </c>
      <c r="G99" s="72">
        <v>82087974.890000001</v>
      </c>
      <c r="H99" s="72">
        <v>82087974.890000001</v>
      </c>
      <c r="I99" s="72">
        <v>79466768.319999993</v>
      </c>
      <c r="J99" s="72">
        <v>32766552.760000002</v>
      </c>
      <c r="K99" s="72">
        <v>3575953.44</v>
      </c>
      <c r="L99" s="72">
        <v>8667176.5999999996</v>
      </c>
      <c r="M99" s="72">
        <v>0</v>
      </c>
      <c r="N99" s="72">
        <v>0</v>
      </c>
      <c r="O99" s="72">
        <v>10440</v>
      </c>
      <c r="P99" s="72">
        <v>2727809.8</v>
      </c>
      <c r="Q99" s="72">
        <v>0</v>
      </c>
      <c r="R99" s="72">
        <v>0</v>
      </c>
      <c r="S99" s="72">
        <v>17369913</v>
      </c>
      <c r="T99" s="72">
        <v>8529040.3200000003</v>
      </c>
      <c r="U99" s="72">
        <v>25996.2</v>
      </c>
      <c r="V99" s="72">
        <v>0</v>
      </c>
      <c r="W99" s="72">
        <v>78099383.859999999</v>
      </c>
      <c r="X99" s="72">
        <v>314378.23999999999</v>
      </c>
      <c r="Y99" s="72">
        <v>78413762.099999994</v>
      </c>
      <c r="Z99" s="73">
        <v>0.13732059999999999</v>
      </c>
      <c r="AA99" s="73">
        <v>5.7000000000000002E-2</v>
      </c>
      <c r="AB99" s="72">
        <v>4452223.9400000004</v>
      </c>
      <c r="AC99" s="72">
        <v>0</v>
      </c>
      <c r="AD99" s="72">
        <v>0</v>
      </c>
      <c r="AE99" s="72">
        <v>0</v>
      </c>
      <c r="AF99" s="72">
        <v>351.95</v>
      </c>
      <c r="AG99" s="47">
        <f t="shared" si="3"/>
        <v>351.95</v>
      </c>
      <c r="AH99" s="72">
        <v>2006562.48</v>
      </c>
      <c r="AI99" s="72">
        <v>180758.7</v>
      </c>
      <c r="AJ99" s="72">
        <v>647005.11</v>
      </c>
      <c r="AK99" s="72">
        <v>0</v>
      </c>
      <c r="AL99" s="72">
        <v>289592.44</v>
      </c>
      <c r="AM99" s="72">
        <v>6747.95</v>
      </c>
      <c r="AN99" s="72">
        <v>58652.39</v>
      </c>
      <c r="AO99" s="72">
        <v>8990</v>
      </c>
      <c r="AP99" s="72">
        <v>1356.96</v>
      </c>
      <c r="AQ99" s="72">
        <v>0</v>
      </c>
      <c r="AR99" s="72">
        <v>251526.58</v>
      </c>
      <c r="AS99" s="72">
        <v>48035.71</v>
      </c>
      <c r="AT99" s="72">
        <v>0</v>
      </c>
      <c r="AU99" s="72">
        <v>0</v>
      </c>
      <c r="AV99" s="72">
        <v>77469.55</v>
      </c>
      <c r="AW99" s="72">
        <v>0</v>
      </c>
      <c r="AX99" s="72">
        <v>3802211.31</v>
      </c>
      <c r="AY99" s="48">
        <f t="shared" si="4"/>
        <v>0</v>
      </c>
      <c r="AZ99" s="72">
        <v>5841.19</v>
      </c>
      <c r="BA99" s="72">
        <v>194510</v>
      </c>
      <c r="BB99" s="72">
        <v>0</v>
      </c>
      <c r="BC99" s="72">
        <v>894873</v>
      </c>
      <c r="BD99" s="72">
        <v>0</v>
      </c>
      <c r="BE99" s="72">
        <v>0</v>
      </c>
      <c r="BF99" s="72">
        <v>0</v>
      </c>
      <c r="BG99" s="47">
        <f t="shared" si="5"/>
        <v>0</v>
      </c>
      <c r="BH99" s="72">
        <v>0</v>
      </c>
      <c r="BI99" s="72">
        <v>6641</v>
      </c>
      <c r="BJ99" s="72">
        <v>2240</v>
      </c>
      <c r="BK99" s="72">
        <v>54</v>
      </c>
      <c r="BL99" s="72">
        <v>-35</v>
      </c>
      <c r="BM99" s="72">
        <v>-119</v>
      </c>
      <c r="BN99" s="72">
        <v>-374</v>
      </c>
      <c r="BO99" s="72">
        <v>-435</v>
      </c>
      <c r="BP99" s="72">
        <v>-693</v>
      </c>
      <c r="BQ99" s="72">
        <v>41</v>
      </c>
      <c r="BR99" s="72">
        <v>28</v>
      </c>
      <c r="BS99" s="72">
        <v>-460</v>
      </c>
      <c r="BT99" s="72">
        <v>-2</v>
      </c>
      <c r="BU99" s="72">
        <v>6886</v>
      </c>
      <c r="BV99" s="72">
        <v>56</v>
      </c>
      <c r="BW99" s="72">
        <v>243</v>
      </c>
      <c r="BX99" s="72">
        <v>34</v>
      </c>
      <c r="BY99" s="72">
        <v>176</v>
      </c>
      <c r="BZ99" s="72">
        <v>3</v>
      </c>
      <c r="CA99" s="72">
        <v>6</v>
      </c>
    </row>
    <row r="100" spans="1:79" ht="15.6" x14ac:dyDescent="0.3">
      <c r="A100" s="10">
        <v>10</v>
      </c>
      <c r="B100" s="10" t="s">
        <v>55</v>
      </c>
      <c r="C100" s="10" t="s">
        <v>56</v>
      </c>
      <c r="D100" s="10" t="s">
        <v>467</v>
      </c>
      <c r="E100" s="10" t="s">
        <v>372</v>
      </c>
      <c r="F100" s="10" t="s">
        <v>468</v>
      </c>
      <c r="G100" s="17">
        <v>12046890.16</v>
      </c>
      <c r="H100" s="17">
        <v>12053617.029999999</v>
      </c>
      <c r="I100" s="17">
        <v>11819323.529999999</v>
      </c>
      <c r="J100" s="17">
        <v>4017555.07</v>
      </c>
      <c r="K100" s="17">
        <v>697891.57</v>
      </c>
      <c r="L100" s="17">
        <v>2405879.81</v>
      </c>
      <c r="M100" s="17">
        <v>0</v>
      </c>
      <c r="N100" s="17">
        <v>0</v>
      </c>
      <c r="O100" s="17">
        <v>0</v>
      </c>
      <c r="P100" s="17">
        <v>150006.39000000001</v>
      </c>
      <c r="Q100" s="17">
        <v>0</v>
      </c>
      <c r="R100" s="17">
        <v>0</v>
      </c>
      <c r="S100" s="17">
        <v>3073069.63</v>
      </c>
      <c r="T100" s="17">
        <v>943304.81</v>
      </c>
      <c r="U100" s="17">
        <v>1218.8599999999999</v>
      </c>
      <c r="V100" s="17">
        <v>0</v>
      </c>
      <c r="W100" s="17">
        <v>11777286.84</v>
      </c>
      <c r="X100" s="17">
        <v>58456.55</v>
      </c>
      <c r="Y100" s="17">
        <v>11835743.390000001</v>
      </c>
      <c r="Z100" s="19">
        <v>0.19010630000000001</v>
      </c>
      <c r="AA100" s="68">
        <v>4.1200000000000001E-2</v>
      </c>
      <c r="AB100" s="17">
        <v>485093.16</v>
      </c>
      <c r="AC100" s="17">
        <v>0</v>
      </c>
      <c r="AD100" s="17">
        <v>0</v>
      </c>
      <c r="AE100" s="17">
        <v>6726.87</v>
      </c>
      <c r="AF100" s="17">
        <v>49.57</v>
      </c>
      <c r="AG100" s="11">
        <f t="shared" si="3"/>
        <v>6776.44</v>
      </c>
      <c r="AH100" s="17">
        <v>130200.11</v>
      </c>
      <c r="AI100" s="17">
        <v>12428.65</v>
      </c>
      <c r="AJ100" s="17">
        <v>27548.53</v>
      </c>
      <c r="AK100" s="17">
        <v>0</v>
      </c>
      <c r="AL100" s="17">
        <v>12317.5</v>
      </c>
      <c r="AM100" s="17">
        <v>11750</v>
      </c>
      <c r="AN100" s="17">
        <v>14408.3</v>
      </c>
      <c r="AO100" s="17">
        <v>11315</v>
      </c>
      <c r="AP100" s="17">
        <v>0</v>
      </c>
      <c r="AQ100" s="17">
        <v>37900.82</v>
      </c>
      <c r="AR100" s="17">
        <v>15461.16</v>
      </c>
      <c r="AS100" s="17">
        <v>5309.42</v>
      </c>
      <c r="AT100" s="17">
        <v>0</v>
      </c>
      <c r="AU100" s="17">
        <v>1572.11</v>
      </c>
      <c r="AV100" s="17">
        <v>7990.01</v>
      </c>
      <c r="AW100" s="17">
        <v>0</v>
      </c>
      <c r="AX100" s="17">
        <v>323039.28999999998</v>
      </c>
      <c r="AY100" s="12">
        <f t="shared" si="4"/>
        <v>0</v>
      </c>
      <c r="AZ100" s="17">
        <v>0</v>
      </c>
      <c r="BA100" s="69">
        <v>194510</v>
      </c>
      <c r="BB100" s="69">
        <v>0</v>
      </c>
      <c r="BC100" s="69">
        <v>79316</v>
      </c>
      <c r="BD100" s="69">
        <v>0</v>
      </c>
      <c r="BE100" s="69">
        <v>0</v>
      </c>
      <c r="BF100" s="69">
        <v>0</v>
      </c>
      <c r="BG100" s="37">
        <f t="shared" si="5"/>
        <v>0</v>
      </c>
      <c r="BH100" s="17">
        <v>0</v>
      </c>
      <c r="BI100" s="17">
        <v>942</v>
      </c>
      <c r="BJ100" s="17">
        <v>297</v>
      </c>
      <c r="BK100" s="17">
        <v>0</v>
      </c>
      <c r="BL100" s="17">
        <v>4</v>
      </c>
      <c r="BM100" s="17">
        <v>-12</v>
      </c>
      <c r="BN100" s="17">
        <v>-36</v>
      </c>
      <c r="BO100" s="17">
        <v>-44</v>
      </c>
      <c r="BP100" s="17">
        <v>-116</v>
      </c>
      <c r="BQ100" s="17">
        <v>0</v>
      </c>
      <c r="BR100" s="17">
        <v>0</v>
      </c>
      <c r="BS100" s="17">
        <v>-69</v>
      </c>
      <c r="BT100" s="17">
        <v>-2</v>
      </c>
      <c r="BU100" s="17">
        <v>964</v>
      </c>
      <c r="BV100" s="17">
        <v>1</v>
      </c>
      <c r="BW100" s="17">
        <v>39</v>
      </c>
      <c r="BX100" s="17">
        <v>8</v>
      </c>
      <c r="BY100" s="17">
        <v>20</v>
      </c>
      <c r="BZ100" s="17">
        <v>1</v>
      </c>
      <c r="CA100" s="17">
        <v>1</v>
      </c>
    </row>
    <row r="101" spans="1:79" s="35" customFormat="1" ht="15.6" x14ac:dyDescent="0.3">
      <c r="A101" s="45">
        <v>10</v>
      </c>
      <c r="B101" s="45" t="s">
        <v>16</v>
      </c>
      <c r="C101" s="45" t="s">
        <v>17</v>
      </c>
      <c r="D101" s="45" t="s">
        <v>469</v>
      </c>
      <c r="E101" s="45" t="s">
        <v>381</v>
      </c>
      <c r="F101" s="45" t="s">
        <v>468</v>
      </c>
      <c r="G101" s="72">
        <v>37203840.649999999</v>
      </c>
      <c r="H101" s="72">
        <v>37203840.649999999</v>
      </c>
      <c r="I101" s="72">
        <v>37082653.119999997</v>
      </c>
      <c r="J101" s="72">
        <v>9557672.1199999992</v>
      </c>
      <c r="K101" s="72">
        <v>1071417.8899999999</v>
      </c>
      <c r="L101" s="72">
        <v>11822068.539999999</v>
      </c>
      <c r="M101" s="72">
        <v>0</v>
      </c>
      <c r="N101" s="72">
        <v>0</v>
      </c>
      <c r="O101" s="72">
        <v>0</v>
      </c>
      <c r="P101" s="72">
        <v>668590.55000000005</v>
      </c>
      <c r="Q101" s="72">
        <v>0</v>
      </c>
      <c r="R101" s="72">
        <v>0</v>
      </c>
      <c r="S101" s="72">
        <v>5330746.01</v>
      </c>
      <c r="T101" s="72">
        <v>6746754.8200000003</v>
      </c>
      <c r="U101" s="72">
        <v>0</v>
      </c>
      <c r="V101" s="72">
        <v>3729.72</v>
      </c>
      <c r="W101" s="72">
        <v>37192021.600000001</v>
      </c>
      <c r="X101" s="72">
        <v>3729.72</v>
      </c>
      <c r="Y101" s="72">
        <v>37195751.32</v>
      </c>
      <c r="Z101" s="73">
        <v>0.13280159999999999</v>
      </c>
      <c r="AA101" s="73">
        <v>5.2400000000000002E-2</v>
      </c>
      <c r="AB101" s="72">
        <v>1950110.26</v>
      </c>
      <c r="AC101" s="72">
        <v>0</v>
      </c>
      <c r="AD101" s="72">
        <v>0</v>
      </c>
      <c r="AE101" s="72">
        <v>0</v>
      </c>
      <c r="AF101" s="72">
        <v>0</v>
      </c>
      <c r="AG101" s="47">
        <f t="shared" si="3"/>
        <v>0</v>
      </c>
      <c r="AH101" s="72">
        <v>1010841.04</v>
      </c>
      <c r="AI101" s="72">
        <v>89053.19</v>
      </c>
      <c r="AJ101" s="72">
        <v>241705.26</v>
      </c>
      <c r="AK101" s="72">
        <v>15422.4</v>
      </c>
      <c r="AL101" s="72">
        <v>77601.3</v>
      </c>
      <c r="AM101" s="72">
        <v>0</v>
      </c>
      <c r="AN101" s="72">
        <v>67109.990000000005</v>
      </c>
      <c r="AO101" s="72">
        <v>13262</v>
      </c>
      <c r="AP101" s="72">
        <v>0</v>
      </c>
      <c r="AQ101" s="72">
        <v>3610.72</v>
      </c>
      <c r="AR101" s="72">
        <v>69667.199999999997</v>
      </c>
      <c r="AS101" s="72">
        <v>18865.8</v>
      </c>
      <c r="AT101" s="72">
        <v>0</v>
      </c>
      <c r="AU101" s="72">
        <v>5970.6</v>
      </c>
      <c r="AV101" s="72">
        <v>28741.82</v>
      </c>
      <c r="AW101" s="72">
        <v>110269.45</v>
      </c>
      <c r="AX101" s="72">
        <v>1754771.36</v>
      </c>
      <c r="AY101" s="48">
        <f t="shared" si="4"/>
        <v>6.2839782158286422E-2</v>
      </c>
      <c r="AZ101" s="72">
        <v>404</v>
      </c>
      <c r="BA101" s="72">
        <v>194510</v>
      </c>
      <c r="BB101" s="72">
        <v>0</v>
      </c>
      <c r="BC101" s="72">
        <v>306567.83</v>
      </c>
      <c r="BD101" s="72">
        <v>0</v>
      </c>
      <c r="BE101" s="72">
        <v>0</v>
      </c>
      <c r="BF101" s="72">
        <v>0</v>
      </c>
      <c r="BG101" s="47">
        <f t="shared" si="5"/>
        <v>0</v>
      </c>
      <c r="BH101" s="72">
        <v>0</v>
      </c>
      <c r="BI101" s="72">
        <v>6762</v>
      </c>
      <c r="BJ101" s="72">
        <v>1781</v>
      </c>
      <c r="BK101" s="72">
        <v>15</v>
      </c>
      <c r="BL101" s="72">
        <v>-15</v>
      </c>
      <c r="BM101" s="72">
        <v>-18</v>
      </c>
      <c r="BN101" s="72">
        <v>-91</v>
      </c>
      <c r="BO101" s="72">
        <v>-111</v>
      </c>
      <c r="BP101" s="72">
        <v>-627</v>
      </c>
      <c r="BQ101" s="72">
        <v>2</v>
      </c>
      <c r="BR101" s="72">
        <v>3</v>
      </c>
      <c r="BS101" s="72">
        <v>-677</v>
      </c>
      <c r="BT101" s="72">
        <v>-10</v>
      </c>
      <c r="BU101" s="72">
        <v>7014</v>
      </c>
      <c r="BV101" s="72">
        <v>1</v>
      </c>
      <c r="BW101" s="72">
        <v>106</v>
      </c>
      <c r="BX101" s="72">
        <v>82</v>
      </c>
      <c r="BY101" s="72">
        <v>279</v>
      </c>
      <c r="BZ101" s="72">
        <v>203</v>
      </c>
      <c r="CA101" s="72">
        <v>9</v>
      </c>
    </row>
    <row r="102" spans="1:79" s="35" customFormat="1" ht="15.6" x14ac:dyDescent="0.3">
      <c r="A102" s="45">
        <v>10</v>
      </c>
      <c r="B102" s="45" t="s">
        <v>24</v>
      </c>
      <c r="C102" s="45" t="s">
        <v>25</v>
      </c>
      <c r="D102" s="45" t="s">
        <v>470</v>
      </c>
      <c r="E102" s="45" t="s">
        <v>381</v>
      </c>
      <c r="F102" s="45" t="s">
        <v>468</v>
      </c>
      <c r="G102" s="72">
        <v>64730774.289999999</v>
      </c>
      <c r="H102" s="72">
        <v>64730774.289999999</v>
      </c>
      <c r="I102" s="72">
        <v>63338025.359999999</v>
      </c>
      <c r="J102" s="72">
        <v>11077794.710000001</v>
      </c>
      <c r="K102" s="72">
        <v>4073805.16</v>
      </c>
      <c r="L102" s="72">
        <v>12808201.630000001</v>
      </c>
      <c r="M102" s="72">
        <v>0</v>
      </c>
      <c r="N102" s="72">
        <v>0</v>
      </c>
      <c r="O102" s="72">
        <v>0</v>
      </c>
      <c r="P102" s="72">
        <v>3293617.87</v>
      </c>
      <c r="Q102" s="72">
        <v>0</v>
      </c>
      <c r="R102" s="72">
        <v>0</v>
      </c>
      <c r="S102" s="72">
        <v>21638809.149999999</v>
      </c>
      <c r="T102" s="72">
        <v>6567758.0800000001</v>
      </c>
      <c r="U102" s="72">
        <v>0</v>
      </c>
      <c r="V102" s="72">
        <v>10835.67</v>
      </c>
      <c r="W102" s="72">
        <v>62415695.829999998</v>
      </c>
      <c r="X102" s="72">
        <v>10835.67</v>
      </c>
      <c r="Y102" s="72">
        <v>62426531.5</v>
      </c>
      <c r="Z102" s="73">
        <v>0.17673730000000001</v>
      </c>
      <c r="AA102" s="73">
        <v>4.7399999999999998E-2</v>
      </c>
      <c r="AB102" s="72">
        <v>2955709.23</v>
      </c>
      <c r="AC102" s="72">
        <v>0</v>
      </c>
      <c r="AD102" s="72">
        <v>0</v>
      </c>
      <c r="AE102" s="72">
        <v>0</v>
      </c>
      <c r="AF102" s="72">
        <v>1153.48</v>
      </c>
      <c r="AG102" s="47">
        <f t="shared" si="3"/>
        <v>1153.48</v>
      </c>
      <c r="AH102" s="72">
        <v>1703829.41</v>
      </c>
      <c r="AI102" s="72">
        <v>141276.73000000001</v>
      </c>
      <c r="AJ102" s="72">
        <v>490601.65</v>
      </c>
      <c r="AK102" s="72">
        <v>0</v>
      </c>
      <c r="AL102" s="72">
        <v>224840.59</v>
      </c>
      <c r="AM102" s="72">
        <v>32735.82</v>
      </c>
      <c r="AN102" s="72">
        <v>34525</v>
      </c>
      <c r="AO102" s="72">
        <v>17520</v>
      </c>
      <c r="AP102" s="72">
        <v>10180</v>
      </c>
      <c r="AQ102" s="72">
        <v>2695.52</v>
      </c>
      <c r="AR102" s="72">
        <v>99214.36</v>
      </c>
      <c r="AS102" s="72">
        <v>24265.84</v>
      </c>
      <c r="AT102" s="72">
        <v>0</v>
      </c>
      <c r="AU102" s="72">
        <v>18100.740000000002</v>
      </c>
      <c r="AV102" s="72">
        <v>69596.240000000005</v>
      </c>
      <c r="AW102" s="72">
        <v>102334</v>
      </c>
      <c r="AX102" s="72">
        <v>2980297.68</v>
      </c>
      <c r="AY102" s="48">
        <f t="shared" si="4"/>
        <v>3.4336838459707149E-2</v>
      </c>
      <c r="AZ102" s="72">
        <v>1063.1500000000001</v>
      </c>
      <c r="BA102" s="72">
        <v>194510.03</v>
      </c>
      <c r="BB102" s="72">
        <v>0.03</v>
      </c>
      <c r="BC102" s="72">
        <v>518099.87</v>
      </c>
      <c r="BD102" s="72">
        <v>0</v>
      </c>
      <c r="BE102" s="72">
        <v>0</v>
      </c>
      <c r="BF102" s="72">
        <v>0</v>
      </c>
      <c r="BG102" s="47">
        <f t="shared" si="5"/>
        <v>0</v>
      </c>
      <c r="BH102" s="72">
        <v>0</v>
      </c>
      <c r="BI102" s="72">
        <v>8798</v>
      </c>
      <c r="BJ102" s="72">
        <v>2749</v>
      </c>
      <c r="BK102" s="72">
        <v>291</v>
      </c>
      <c r="BL102" s="72">
        <v>-54</v>
      </c>
      <c r="BM102" s="72">
        <v>-155</v>
      </c>
      <c r="BN102" s="72">
        <v>-314</v>
      </c>
      <c r="BO102" s="72">
        <v>-405</v>
      </c>
      <c r="BP102" s="72">
        <v>-592</v>
      </c>
      <c r="BQ102" s="72">
        <v>59</v>
      </c>
      <c r="BR102" s="72">
        <v>-42</v>
      </c>
      <c r="BS102" s="72">
        <v>-868</v>
      </c>
      <c r="BT102" s="72">
        <v>-10</v>
      </c>
      <c r="BU102" s="72">
        <v>9457</v>
      </c>
      <c r="BV102" s="72">
        <v>1</v>
      </c>
      <c r="BW102" s="72">
        <v>265</v>
      </c>
      <c r="BX102" s="72">
        <v>110</v>
      </c>
      <c r="BY102" s="72">
        <v>575</v>
      </c>
      <c r="BZ102" s="72">
        <v>8</v>
      </c>
      <c r="CA102" s="72">
        <v>23</v>
      </c>
    </row>
    <row r="103" spans="1:79" s="35" customFormat="1" ht="15.6" x14ac:dyDescent="0.3">
      <c r="A103" s="45">
        <v>10</v>
      </c>
      <c r="B103" s="45" t="s">
        <v>43</v>
      </c>
      <c r="C103" s="45" t="s">
        <v>44</v>
      </c>
      <c r="D103" s="45" t="s">
        <v>471</v>
      </c>
      <c r="E103" s="45" t="s">
        <v>372</v>
      </c>
      <c r="F103" s="45" t="s">
        <v>468</v>
      </c>
      <c r="G103" s="72">
        <v>71420485.859999999</v>
      </c>
      <c r="H103" s="72">
        <v>71464997.980000004</v>
      </c>
      <c r="I103" s="72">
        <v>69456475.579999998</v>
      </c>
      <c r="J103" s="72">
        <v>33498937.309999999</v>
      </c>
      <c r="K103" s="72">
        <v>3024882.17</v>
      </c>
      <c r="L103" s="72">
        <v>12422597.630000001</v>
      </c>
      <c r="M103" s="72">
        <v>5078646.09</v>
      </c>
      <c r="N103" s="72">
        <v>5889.32</v>
      </c>
      <c r="O103" s="72">
        <v>5971.35</v>
      </c>
      <c r="P103" s="72">
        <v>1785301.92</v>
      </c>
      <c r="Q103" s="72">
        <v>0</v>
      </c>
      <c r="R103" s="72">
        <v>0.4</v>
      </c>
      <c r="S103" s="72">
        <v>7743984.6600000001</v>
      </c>
      <c r="T103" s="72">
        <v>3684190.6</v>
      </c>
      <c r="U103" s="72">
        <v>0</v>
      </c>
      <c r="V103" s="72">
        <v>222545.56</v>
      </c>
      <c r="W103" s="72">
        <v>64260093.460000001</v>
      </c>
      <c r="X103" s="72">
        <v>5378259.46</v>
      </c>
      <c r="Y103" s="72">
        <v>69638352.920000002</v>
      </c>
      <c r="Z103" s="73">
        <v>0.15074219999999999</v>
      </c>
      <c r="AA103" s="73">
        <v>3.2000000000000001E-2</v>
      </c>
      <c r="AB103" s="72">
        <v>2055454.05</v>
      </c>
      <c r="AC103" s="72">
        <v>0</v>
      </c>
      <c r="AD103" s="72">
        <v>0</v>
      </c>
      <c r="AE103" s="72">
        <v>42939.5</v>
      </c>
      <c r="AF103" s="72">
        <v>0</v>
      </c>
      <c r="AG103" s="47">
        <f t="shared" si="3"/>
        <v>42939.5</v>
      </c>
      <c r="AH103" s="72">
        <v>864393.95</v>
      </c>
      <c r="AI103" s="72">
        <v>73751.460000000006</v>
      </c>
      <c r="AJ103" s="72">
        <v>206748.52</v>
      </c>
      <c r="AK103" s="72">
        <v>6307.88</v>
      </c>
      <c r="AL103" s="72">
        <v>157664.01</v>
      </c>
      <c r="AM103" s="72">
        <v>40940</v>
      </c>
      <c r="AN103" s="72">
        <v>148967.69</v>
      </c>
      <c r="AO103" s="72">
        <v>13870</v>
      </c>
      <c r="AP103" s="72">
        <v>44336.9</v>
      </c>
      <c r="AQ103" s="72">
        <v>252451.15</v>
      </c>
      <c r="AR103" s="72">
        <v>138120.48000000001</v>
      </c>
      <c r="AS103" s="72">
        <v>26207.89</v>
      </c>
      <c r="AT103" s="72">
        <v>12801.13</v>
      </c>
      <c r="AU103" s="72">
        <v>2447.04</v>
      </c>
      <c r="AV103" s="72">
        <v>5195.6099999999997</v>
      </c>
      <c r="AW103" s="72">
        <v>0</v>
      </c>
      <c r="AX103" s="72">
        <v>2151243.33</v>
      </c>
      <c r="AY103" s="48">
        <f t="shared" si="4"/>
        <v>0</v>
      </c>
      <c r="AZ103" s="72">
        <v>6143.46</v>
      </c>
      <c r="BA103" s="72">
        <v>194510.04</v>
      </c>
      <c r="BB103" s="72">
        <v>0.04</v>
      </c>
      <c r="BC103" s="72">
        <v>505077.13</v>
      </c>
      <c r="BD103" s="72">
        <v>0</v>
      </c>
      <c r="BE103" s="72">
        <v>0</v>
      </c>
      <c r="BF103" s="72">
        <v>0</v>
      </c>
      <c r="BG103" s="47">
        <f t="shared" si="5"/>
        <v>0</v>
      </c>
      <c r="BH103" s="72">
        <v>0</v>
      </c>
      <c r="BI103" s="72">
        <v>5450</v>
      </c>
      <c r="BJ103" s="72">
        <v>2128</v>
      </c>
      <c r="BK103" s="72">
        <v>0</v>
      </c>
      <c r="BL103" s="72">
        <v>0</v>
      </c>
      <c r="BM103" s="72">
        <v>-102</v>
      </c>
      <c r="BN103" s="72">
        <v>-168</v>
      </c>
      <c r="BO103" s="72">
        <v>-342</v>
      </c>
      <c r="BP103" s="72">
        <v>-619</v>
      </c>
      <c r="BQ103" s="72">
        <v>0</v>
      </c>
      <c r="BR103" s="72">
        <v>428</v>
      </c>
      <c r="BS103" s="72">
        <v>-730</v>
      </c>
      <c r="BT103" s="72">
        <v>-25</v>
      </c>
      <c r="BU103" s="72">
        <v>6020</v>
      </c>
      <c r="BV103" s="72">
        <v>49</v>
      </c>
      <c r="BW103" s="72">
        <v>109</v>
      </c>
      <c r="BX103" s="72">
        <v>33</v>
      </c>
      <c r="BY103" s="72">
        <v>281</v>
      </c>
      <c r="BZ103" s="72">
        <v>154</v>
      </c>
      <c r="CA103" s="72">
        <v>13</v>
      </c>
    </row>
    <row r="104" spans="1:79" s="35" customFormat="1" ht="15.6" x14ac:dyDescent="0.3">
      <c r="A104" s="45">
        <v>10</v>
      </c>
      <c r="B104" s="45" t="s">
        <v>47</v>
      </c>
      <c r="C104" s="45" t="s">
        <v>48</v>
      </c>
      <c r="D104" s="45" t="s">
        <v>472</v>
      </c>
      <c r="E104" s="45" t="s">
        <v>473</v>
      </c>
      <c r="F104" s="45" t="s">
        <v>474</v>
      </c>
      <c r="G104" s="72">
        <v>12867037.869999999</v>
      </c>
      <c r="H104" s="72">
        <v>12867037.869999999</v>
      </c>
      <c r="I104" s="72">
        <v>12770470.689999999</v>
      </c>
      <c r="J104" s="72">
        <v>150157.67000000001</v>
      </c>
      <c r="K104" s="72">
        <v>834622.24</v>
      </c>
      <c r="L104" s="72">
        <v>3111255.44</v>
      </c>
      <c r="M104" s="72">
        <v>0</v>
      </c>
      <c r="N104" s="72">
        <v>776.73</v>
      </c>
      <c r="O104" s="72">
        <v>23913.58</v>
      </c>
      <c r="P104" s="72">
        <v>544943.9</v>
      </c>
      <c r="Q104" s="72">
        <v>0</v>
      </c>
      <c r="R104" s="72">
        <v>42238.25</v>
      </c>
      <c r="S104" s="72">
        <v>4964052.97</v>
      </c>
      <c r="T104" s="72">
        <v>2111818.0099999998</v>
      </c>
      <c r="U104" s="72">
        <v>0</v>
      </c>
      <c r="V104" s="72">
        <v>0</v>
      </c>
      <c r="W104" s="72">
        <v>12716328.960000001</v>
      </c>
      <c r="X104" s="72">
        <v>42509.65</v>
      </c>
      <c r="Y104" s="72">
        <v>12758838.609999999</v>
      </c>
      <c r="Z104" s="73">
        <v>4.1586829999999998E-2</v>
      </c>
      <c r="AA104" s="73">
        <v>7.6700000000000004E-2</v>
      </c>
      <c r="AB104" s="72">
        <v>975565.15</v>
      </c>
      <c r="AC104" s="72">
        <v>0</v>
      </c>
      <c r="AD104" s="72">
        <v>0</v>
      </c>
      <c r="AE104" s="72">
        <v>0</v>
      </c>
      <c r="AF104" s="72">
        <v>0</v>
      </c>
      <c r="AG104" s="47">
        <f t="shared" si="3"/>
        <v>0</v>
      </c>
      <c r="AH104" s="72">
        <v>366540.02</v>
      </c>
      <c r="AI104" s="72">
        <v>29056.51</v>
      </c>
      <c r="AJ104" s="72">
        <v>104795.68</v>
      </c>
      <c r="AK104" s="72">
        <v>0</v>
      </c>
      <c r="AL104" s="72">
        <v>61902.59</v>
      </c>
      <c r="AM104" s="72">
        <v>28932.12</v>
      </c>
      <c r="AN104" s="72">
        <v>105998</v>
      </c>
      <c r="AO104" s="72">
        <v>8369</v>
      </c>
      <c r="AP104" s="72">
        <v>0</v>
      </c>
      <c r="AQ104" s="72">
        <v>0</v>
      </c>
      <c r="AR104" s="72">
        <v>22886.799999999999</v>
      </c>
      <c r="AS104" s="72">
        <v>10000.43</v>
      </c>
      <c r="AT104" s="72">
        <v>0</v>
      </c>
      <c r="AU104" s="72">
        <v>840</v>
      </c>
      <c r="AV104" s="72">
        <v>4250.3999999999996</v>
      </c>
      <c r="AW104" s="72">
        <v>0</v>
      </c>
      <c r="AX104" s="72">
        <v>794621.17</v>
      </c>
      <c r="AY104" s="48">
        <f t="shared" si="4"/>
        <v>0</v>
      </c>
      <c r="AZ104" s="72">
        <v>0</v>
      </c>
      <c r="BA104" s="72">
        <v>194459.08</v>
      </c>
      <c r="BB104" s="72">
        <v>0</v>
      </c>
      <c r="BC104" s="72">
        <v>135312.04999999999</v>
      </c>
      <c r="BD104" s="72">
        <v>0</v>
      </c>
      <c r="BE104" s="72">
        <v>0</v>
      </c>
      <c r="BF104" s="72">
        <v>0</v>
      </c>
      <c r="BG104" s="47">
        <f t="shared" si="5"/>
        <v>0</v>
      </c>
      <c r="BH104" s="72">
        <v>0</v>
      </c>
      <c r="BI104" s="72">
        <v>2639</v>
      </c>
      <c r="BJ104" s="72">
        <v>757</v>
      </c>
      <c r="BK104" s="72">
        <v>0</v>
      </c>
      <c r="BL104" s="72">
        <v>-46</v>
      </c>
      <c r="BM104" s="72">
        <v>-19</v>
      </c>
      <c r="BN104" s="72">
        <v>-102</v>
      </c>
      <c r="BO104" s="72">
        <v>-51</v>
      </c>
      <c r="BP104" s="72">
        <v>-198</v>
      </c>
      <c r="BQ104" s="72">
        <v>0</v>
      </c>
      <c r="BR104" s="72">
        <v>0</v>
      </c>
      <c r="BS104" s="72">
        <v>-298</v>
      </c>
      <c r="BT104" s="72">
        <v>-7</v>
      </c>
      <c r="BU104" s="72">
        <v>2675</v>
      </c>
      <c r="BV104" s="72">
        <v>0</v>
      </c>
      <c r="BW104" s="72">
        <v>73</v>
      </c>
      <c r="BX104" s="72">
        <v>29</v>
      </c>
      <c r="BY104" s="72">
        <v>180</v>
      </c>
      <c r="BZ104" s="72">
        <v>11</v>
      </c>
      <c r="CA104" s="72">
        <v>5</v>
      </c>
    </row>
    <row r="105" spans="1:79" s="35" customFormat="1" ht="15.6" x14ac:dyDescent="0.3">
      <c r="A105" s="45">
        <v>10</v>
      </c>
      <c r="B105" s="45" t="s">
        <v>579</v>
      </c>
      <c r="C105" s="45" t="s">
        <v>587</v>
      </c>
      <c r="D105" s="45" t="s">
        <v>595</v>
      </c>
      <c r="E105" s="45" t="s">
        <v>473</v>
      </c>
      <c r="F105" s="45" t="s">
        <v>474</v>
      </c>
      <c r="G105" s="72">
        <v>11440672.800000001</v>
      </c>
      <c r="H105" s="72">
        <v>11440672.800000001</v>
      </c>
      <c r="I105" s="72">
        <v>11333808.890000001</v>
      </c>
      <c r="J105" s="72">
        <v>347190.44</v>
      </c>
      <c r="K105" s="72">
        <v>430761.17</v>
      </c>
      <c r="L105" s="72">
        <v>3241531.95</v>
      </c>
      <c r="M105" s="72">
        <v>-723.34</v>
      </c>
      <c r="N105" s="72">
        <v>13562.04</v>
      </c>
      <c r="O105" s="72">
        <v>0</v>
      </c>
      <c r="P105" s="72">
        <v>777977.74</v>
      </c>
      <c r="Q105" s="72">
        <v>0</v>
      </c>
      <c r="R105" s="72">
        <v>-3109.27</v>
      </c>
      <c r="S105" s="72">
        <v>4210551.99</v>
      </c>
      <c r="T105" s="72">
        <v>1232681.1299999999</v>
      </c>
      <c r="U105" s="72">
        <v>0</v>
      </c>
      <c r="V105" s="72">
        <v>0</v>
      </c>
      <c r="W105" s="72">
        <v>11299644.66</v>
      </c>
      <c r="X105" s="72">
        <v>8664.2199999999993</v>
      </c>
      <c r="Y105" s="72">
        <v>11308308.880000001</v>
      </c>
      <c r="Z105" s="73">
        <v>3.4148100000000001E-2</v>
      </c>
      <c r="AA105" s="73">
        <v>9.3799999999999994E-2</v>
      </c>
      <c r="AB105" s="72">
        <v>1059362.06</v>
      </c>
      <c r="AC105" s="72">
        <v>0</v>
      </c>
      <c r="AD105" s="72">
        <v>0</v>
      </c>
      <c r="AE105" s="72">
        <v>0</v>
      </c>
      <c r="AF105" s="72">
        <v>0</v>
      </c>
      <c r="AG105" s="47">
        <f t="shared" si="3"/>
        <v>0</v>
      </c>
      <c r="AH105" s="72">
        <v>380967</v>
      </c>
      <c r="AI105" s="72">
        <v>43348</v>
      </c>
      <c r="AJ105" s="72">
        <v>64202.32</v>
      </c>
      <c r="AK105" s="72">
        <v>0</v>
      </c>
      <c r="AL105" s="72">
        <v>27615.66</v>
      </c>
      <c r="AM105" s="72">
        <v>16789.75</v>
      </c>
      <c r="AN105" s="72">
        <v>74649.05</v>
      </c>
      <c r="AO105" s="72">
        <v>11869</v>
      </c>
      <c r="AP105" s="72">
        <v>25.55</v>
      </c>
      <c r="AQ105" s="72">
        <v>0</v>
      </c>
      <c r="AR105" s="72">
        <v>37188.1</v>
      </c>
      <c r="AS105" s="72">
        <v>21678.59</v>
      </c>
      <c r="AT105" s="72">
        <v>0</v>
      </c>
      <c r="AU105" s="72">
        <v>1008</v>
      </c>
      <c r="AV105" s="72">
        <v>33897.85</v>
      </c>
      <c r="AW105" s="72">
        <v>0</v>
      </c>
      <c r="AX105" s="72">
        <v>804039.11</v>
      </c>
      <c r="AY105" s="48">
        <f t="shared" si="4"/>
        <v>0</v>
      </c>
      <c r="AZ105" s="72">
        <v>0</v>
      </c>
      <c r="BA105" s="72">
        <v>194510.04</v>
      </c>
      <c r="BB105" s="72">
        <v>0.04</v>
      </c>
      <c r="BC105" s="72">
        <v>180353</v>
      </c>
      <c r="BD105" s="72">
        <v>0</v>
      </c>
      <c r="BE105" s="72">
        <v>0</v>
      </c>
      <c r="BF105" s="72">
        <v>0</v>
      </c>
      <c r="BG105" s="47">
        <f t="shared" si="5"/>
        <v>0</v>
      </c>
      <c r="BH105" s="72">
        <v>0</v>
      </c>
      <c r="BI105" s="72">
        <v>2140</v>
      </c>
      <c r="BJ105" s="72">
        <v>567</v>
      </c>
      <c r="BK105" s="72">
        <v>22</v>
      </c>
      <c r="BL105" s="72">
        <v>-2</v>
      </c>
      <c r="BM105" s="72">
        <v>-12</v>
      </c>
      <c r="BN105" s="72">
        <v>-45</v>
      </c>
      <c r="BO105" s="72">
        <v>-38</v>
      </c>
      <c r="BP105" s="72">
        <v>-103</v>
      </c>
      <c r="BQ105" s="72">
        <v>5</v>
      </c>
      <c r="BR105" s="72">
        <v>0</v>
      </c>
      <c r="BS105" s="72">
        <v>-321</v>
      </c>
      <c r="BT105" s="72">
        <v>-5</v>
      </c>
      <c r="BU105" s="72">
        <v>2208</v>
      </c>
      <c r="BV105" s="72">
        <v>3</v>
      </c>
      <c r="BW105" s="72">
        <v>75</v>
      </c>
      <c r="BX105" s="72">
        <v>31</v>
      </c>
      <c r="BY105" s="72">
        <v>237</v>
      </c>
      <c r="BZ105" s="72">
        <v>7</v>
      </c>
      <c r="CA105" s="72">
        <v>9</v>
      </c>
    </row>
    <row r="106" spans="1:79" s="35" customFormat="1" ht="15.6" x14ac:dyDescent="0.3">
      <c r="A106" s="45">
        <v>10</v>
      </c>
      <c r="B106" s="45" t="s">
        <v>74</v>
      </c>
      <c r="C106" s="45" t="s">
        <v>56</v>
      </c>
      <c r="D106" s="45" t="s">
        <v>475</v>
      </c>
      <c r="E106" s="45" t="s">
        <v>381</v>
      </c>
      <c r="F106" s="45" t="s">
        <v>468</v>
      </c>
      <c r="G106" s="72">
        <v>14153821.77</v>
      </c>
      <c r="H106" s="72">
        <v>14153821.77</v>
      </c>
      <c r="I106" s="72">
        <v>13971773</v>
      </c>
      <c r="J106" s="72">
        <v>1939271.6</v>
      </c>
      <c r="K106" s="72">
        <v>553111.57999999996</v>
      </c>
      <c r="L106" s="72">
        <v>4646338.75</v>
      </c>
      <c r="M106" s="72">
        <v>0</v>
      </c>
      <c r="N106" s="72">
        <v>0.19</v>
      </c>
      <c r="O106" s="72">
        <v>0</v>
      </c>
      <c r="P106" s="72">
        <v>475132.57</v>
      </c>
      <c r="Q106" s="72">
        <v>0</v>
      </c>
      <c r="R106" s="72">
        <v>0</v>
      </c>
      <c r="S106" s="72">
        <v>3669015.2</v>
      </c>
      <c r="T106" s="72">
        <v>1771316.87</v>
      </c>
      <c r="U106" s="72">
        <v>0</v>
      </c>
      <c r="V106" s="72">
        <v>0</v>
      </c>
      <c r="W106" s="72">
        <v>13933131.23</v>
      </c>
      <c r="X106" s="72">
        <v>2.46</v>
      </c>
      <c r="Y106" s="72">
        <v>13933133.689999999</v>
      </c>
      <c r="Z106" s="73">
        <v>1.8839849999999998E-2</v>
      </c>
      <c r="AA106" s="73">
        <v>6.2799999999999995E-2</v>
      </c>
      <c r="AB106" s="72">
        <v>875145.77</v>
      </c>
      <c r="AC106" s="72">
        <v>0</v>
      </c>
      <c r="AD106" s="72">
        <v>0</v>
      </c>
      <c r="AE106" s="72">
        <v>0</v>
      </c>
      <c r="AF106" s="72">
        <v>164.31</v>
      </c>
      <c r="AG106" s="47">
        <f t="shared" si="3"/>
        <v>164.31</v>
      </c>
      <c r="AH106" s="72">
        <v>283173.01</v>
      </c>
      <c r="AI106" s="72">
        <v>22678.21</v>
      </c>
      <c r="AJ106" s="72">
        <v>50687.040000000001</v>
      </c>
      <c r="AK106" s="72">
        <v>11544.66</v>
      </c>
      <c r="AL106" s="72">
        <v>44200.61</v>
      </c>
      <c r="AM106" s="72">
        <v>29500</v>
      </c>
      <c r="AN106" s="72">
        <v>78325.009999999995</v>
      </c>
      <c r="AO106" s="72">
        <v>11315</v>
      </c>
      <c r="AP106" s="72">
        <v>0</v>
      </c>
      <c r="AQ106" s="72">
        <v>0</v>
      </c>
      <c r="AR106" s="72">
        <v>41086.94</v>
      </c>
      <c r="AS106" s="72">
        <v>17698.34</v>
      </c>
      <c r="AT106" s="72">
        <v>0</v>
      </c>
      <c r="AU106" s="72">
        <v>4122.53</v>
      </c>
      <c r="AV106" s="72">
        <v>11078.36</v>
      </c>
      <c r="AW106" s="72">
        <v>0</v>
      </c>
      <c r="AX106" s="72">
        <v>667051.22</v>
      </c>
      <c r="AY106" s="48">
        <f t="shared" si="4"/>
        <v>0</v>
      </c>
      <c r="AZ106" s="72">
        <v>0</v>
      </c>
      <c r="BA106" s="72">
        <v>194509.92</v>
      </c>
      <c r="BB106" s="72">
        <v>0</v>
      </c>
      <c r="BC106" s="72">
        <v>140086.04</v>
      </c>
      <c r="BD106" s="72">
        <v>0</v>
      </c>
      <c r="BE106" s="72">
        <v>0</v>
      </c>
      <c r="BF106" s="72">
        <v>0</v>
      </c>
      <c r="BG106" s="47">
        <f t="shared" si="5"/>
        <v>0</v>
      </c>
      <c r="BH106" s="72">
        <v>0</v>
      </c>
      <c r="BI106" s="72">
        <v>2126</v>
      </c>
      <c r="BJ106" s="72">
        <v>589</v>
      </c>
      <c r="BK106" s="72">
        <v>2</v>
      </c>
      <c r="BL106" s="72">
        <v>-6</v>
      </c>
      <c r="BM106" s="72">
        <v>-11</v>
      </c>
      <c r="BN106" s="72">
        <v>-82</v>
      </c>
      <c r="BO106" s="72">
        <v>-33</v>
      </c>
      <c r="BP106" s="72">
        <v>-108</v>
      </c>
      <c r="BQ106" s="72">
        <v>11</v>
      </c>
      <c r="BR106" s="72">
        <v>24</v>
      </c>
      <c r="BS106" s="72">
        <v>-308</v>
      </c>
      <c r="BT106" s="72">
        <v>-5</v>
      </c>
      <c r="BU106" s="72">
        <v>2199</v>
      </c>
      <c r="BV106" s="72">
        <v>18</v>
      </c>
      <c r="BW106" s="72">
        <v>50</v>
      </c>
      <c r="BX106" s="72">
        <v>47</v>
      </c>
      <c r="BY106" s="72">
        <v>220</v>
      </c>
      <c r="BZ106" s="72">
        <v>1</v>
      </c>
      <c r="CA106" s="72">
        <v>2</v>
      </c>
    </row>
    <row r="107" spans="1:79" s="35" customFormat="1" ht="15.6" x14ac:dyDescent="0.3">
      <c r="A107" s="45">
        <v>10</v>
      </c>
      <c r="B107" s="45" t="s">
        <v>77</v>
      </c>
      <c r="C107" s="45" t="s">
        <v>78</v>
      </c>
      <c r="D107" s="45" t="s">
        <v>470</v>
      </c>
      <c r="E107" s="45" t="s">
        <v>381</v>
      </c>
      <c r="F107" s="45" t="s">
        <v>468</v>
      </c>
      <c r="G107" s="72">
        <v>27745666.27</v>
      </c>
      <c r="H107" s="72">
        <v>27745666.27</v>
      </c>
      <c r="I107" s="72">
        <v>27270523.66</v>
      </c>
      <c r="J107" s="72">
        <v>5196924.42</v>
      </c>
      <c r="K107" s="72">
        <v>1425046.63</v>
      </c>
      <c r="L107" s="72">
        <v>5581825.3300000001</v>
      </c>
      <c r="M107" s="72">
        <v>0</v>
      </c>
      <c r="N107" s="72">
        <v>0</v>
      </c>
      <c r="O107" s="72">
        <v>57382.62</v>
      </c>
      <c r="P107" s="72">
        <v>1278009.47</v>
      </c>
      <c r="Q107" s="72">
        <v>0</v>
      </c>
      <c r="R107" s="72">
        <v>0</v>
      </c>
      <c r="S107" s="72">
        <v>9033695.4399999995</v>
      </c>
      <c r="T107" s="72">
        <v>2944661</v>
      </c>
      <c r="U107" s="72">
        <v>0</v>
      </c>
      <c r="V107" s="72">
        <v>21952.92</v>
      </c>
      <c r="W107" s="72">
        <v>27137122.43</v>
      </c>
      <c r="X107" s="72">
        <v>178151</v>
      </c>
      <c r="Y107" s="72">
        <v>27315273.43</v>
      </c>
      <c r="Z107" s="73">
        <v>8.6900900000000003E-2</v>
      </c>
      <c r="AA107" s="73">
        <v>5.9200000000000003E-2</v>
      </c>
      <c r="AB107" s="72">
        <v>1606227.61</v>
      </c>
      <c r="AC107" s="72">
        <v>0</v>
      </c>
      <c r="AD107" s="72">
        <v>0</v>
      </c>
      <c r="AE107" s="72">
        <v>0</v>
      </c>
      <c r="AF107" s="72">
        <v>484.79</v>
      </c>
      <c r="AG107" s="47">
        <f t="shared" si="3"/>
        <v>484.79</v>
      </c>
      <c r="AH107" s="72">
        <v>796773.57</v>
      </c>
      <c r="AI107" s="72">
        <v>64365.25</v>
      </c>
      <c r="AJ107" s="72">
        <v>201040.08</v>
      </c>
      <c r="AK107" s="72">
        <v>0</v>
      </c>
      <c r="AL107" s="72">
        <v>107373.45</v>
      </c>
      <c r="AM107" s="72">
        <v>19169.400000000001</v>
      </c>
      <c r="AN107" s="72">
        <v>44228.52</v>
      </c>
      <c r="AO107" s="72">
        <v>11315</v>
      </c>
      <c r="AP107" s="72">
        <v>8725.6299999999992</v>
      </c>
      <c r="AQ107" s="72">
        <v>16613.45</v>
      </c>
      <c r="AR107" s="72">
        <v>65379.93</v>
      </c>
      <c r="AS107" s="72">
        <v>15337.86</v>
      </c>
      <c r="AT107" s="72">
        <v>1444.05</v>
      </c>
      <c r="AU107" s="72">
        <v>12795.34</v>
      </c>
      <c r="AV107" s="72">
        <v>24802</v>
      </c>
      <c r="AW107" s="72">
        <v>0</v>
      </c>
      <c r="AX107" s="72">
        <v>1425272.71</v>
      </c>
      <c r="AY107" s="48">
        <f t="shared" si="4"/>
        <v>0</v>
      </c>
      <c r="AZ107" s="72">
        <v>0</v>
      </c>
      <c r="BA107" s="72">
        <v>194510</v>
      </c>
      <c r="BB107" s="72">
        <v>0</v>
      </c>
      <c r="BC107" s="72">
        <v>299256.46000000002</v>
      </c>
      <c r="BD107" s="72">
        <v>0</v>
      </c>
      <c r="BE107" s="72">
        <v>0</v>
      </c>
      <c r="BF107" s="72">
        <v>0</v>
      </c>
      <c r="BG107" s="47">
        <f t="shared" si="5"/>
        <v>0</v>
      </c>
      <c r="BH107" s="72">
        <v>0</v>
      </c>
      <c r="BI107" s="72">
        <v>3616</v>
      </c>
      <c r="BJ107" s="72">
        <v>1124</v>
      </c>
      <c r="BK107" s="72">
        <v>33</v>
      </c>
      <c r="BL107" s="72">
        <v>-10</v>
      </c>
      <c r="BM107" s="72">
        <v>-66</v>
      </c>
      <c r="BN107" s="72">
        <v>-134</v>
      </c>
      <c r="BO107" s="72">
        <v>-160</v>
      </c>
      <c r="BP107" s="72">
        <v>-221</v>
      </c>
      <c r="BQ107" s="72">
        <v>0</v>
      </c>
      <c r="BR107" s="72">
        <v>174</v>
      </c>
      <c r="BS107" s="72">
        <v>-302</v>
      </c>
      <c r="BT107" s="72">
        <v>-3</v>
      </c>
      <c r="BU107" s="72">
        <v>4051</v>
      </c>
      <c r="BV107" s="72">
        <v>3</v>
      </c>
      <c r="BW107" s="72">
        <v>99</v>
      </c>
      <c r="BX107" s="72">
        <v>30</v>
      </c>
      <c r="BY107" s="72">
        <v>180</v>
      </c>
      <c r="BZ107" s="72">
        <v>15</v>
      </c>
      <c r="CA107" s="72">
        <v>7</v>
      </c>
    </row>
    <row r="108" spans="1:79" s="35" customFormat="1" ht="15.6" x14ac:dyDescent="0.3">
      <c r="A108" s="45">
        <v>10</v>
      </c>
      <c r="B108" s="45" t="s">
        <v>340</v>
      </c>
      <c r="C108" s="45" t="s">
        <v>21</v>
      </c>
      <c r="D108" s="45" t="s">
        <v>476</v>
      </c>
      <c r="E108" s="45" t="s">
        <v>473</v>
      </c>
      <c r="F108" s="45" t="s">
        <v>474</v>
      </c>
      <c r="G108" s="72">
        <v>9225953.1999999993</v>
      </c>
      <c r="H108" s="72">
        <v>9225953.1999999993</v>
      </c>
      <c r="I108" s="72">
        <v>9031804.1999999993</v>
      </c>
      <c r="J108" s="72">
        <v>531947.56999999995</v>
      </c>
      <c r="K108" s="72">
        <v>583202.04</v>
      </c>
      <c r="L108" s="72">
        <v>1271691.08</v>
      </c>
      <c r="M108" s="72">
        <v>0</v>
      </c>
      <c r="N108" s="72">
        <v>5822.12</v>
      </c>
      <c r="O108" s="72">
        <v>0</v>
      </c>
      <c r="P108" s="72">
        <v>528511.17000000004</v>
      </c>
      <c r="Q108" s="72">
        <v>0</v>
      </c>
      <c r="R108" s="72">
        <v>3683</v>
      </c>
      <c r="S108" s="72">
        <v>4586868.59</v>
      </c>
      <c r="T108" s="72">
        <v>873797.65</v>
      </c>
      <c r="U108" s="72">
        <v>0</v>
      </c>
      <c r="V108" s="72">
        <v>0</v>
      </c>
      <c r="W108" s="72">
        <v>9067807.9100000001</v>
      </c>
      <c r="X108" s="72">
        <v>10966.14</v>
      </c>
      <c r="Y108" s="72">
        <v>9078774.0500000007</v>
      </c>
      <c r="Z108" s="73">
        <v>5.2630259999999998E-2</v>
      </c>
      <c r="AA108" s="73">
        <v>7.6300000000000007E-2</v>
      </c>
      <c r="AB108" s="72">
        <v>691789.81</v>
      </c>
      <c r="AC108" s="72">
        <v>0</v>
      </c>
      <c r="AD108" s="72">
        <v>0</v>
      </c>
      <c r="AE108" s="72">
        <v>0</v>
      </c>
      <c r="AF108" s="72">
        <v>128.6</v>
      </c>
      <c r="AG108" s="47">
        <f t="shared" si="3"/>
        <v>128.6</v>
      </c>
      <c r="AH108" s="72">
        <v>267291.99</v>
      </c>
      <c r="AI108" s="72">
        <v>29109.99</v>
      </c>
      <c r="AJ108" s="72">
        <v>48881.21</v>
      </c>
      <c r="AK108" s="72">
        <v>0</v>
      </c>
      <c r="AL108" s="72">
        <v>27619.54</v>
      </c>
      <c r="AM108" s="72">
        <v>17200</v>
      </c>
      <c r="AN108" s="72">
        <v>28902.77</v>
      </c>
      <c r="AO108" s="72">
        <v>8369</v>
      </c>
      <c r="AP108" s="72">
        <v>7044.36</v>
      </c>
      <c r="AQ108" s="72">
        <v>0</v>
      </c>
      <c r="AR108" s="72">
        <v>33173.15</v>
      </c>
      <c r="AS108" s="72">
        <v>3769.05</v>
      </c>
      <c r="AT108" s="72">
        <v>0</v>
      </c>
      <c r="AU108" s="72">
        <v>0</v>
      </c>
      <c r="AV108" s="72">
        <v>7196.91</v>
      </c>
      <c r="AW108" s="72">
        <v>44128</v>
      </c>
      <c r="AX108" s="72">
        <v>535205.57999999996</v>
      </c>
      <c r="AY108" s="48">
        <f t="shared" si="4"/>
        <v>8.2450560399613182E-2</v>
      </c>
      <c r="AZ108" s="72">
        <v>0</v>
      </c>
      <c r="BA108" s="72">
        <v>194510</v>
      </c>
      <c r="BB108" s="72">
        <v>0</v>
      </c>
      <c r="BC108" s="72">
        <v>76720.03</v>
      </c>
      <c r="BD108" s="72">
        <v>0</v>
      </c>
      <c r="BE108" s="72">
        <v>0</v>
      </c>
      <c r="BF108" s="72">
        <v>0</v>
      </c>
      <c r="BG108" s="47">
        <f t="shared" si="5"/>
        <v>0</v>
      </c>
      <c r="BH108" s="72">
        <v>0</v>
      </c>
      <c r="BI108" s="72">
        <v>1381</v>
      </c>
      <c r="BJ108" s="72">
        <v>495</v>
      </c>
      <c r="BK108" s="72">
        <v>33</v>
      </c>
      <c r="BL108" s="72">
        <v>-5</v>
      </c>
      <c r="BM108" s="72">
        <v>-12</v>
      </c>
      <c r="BN108" s="72">
        <v>-24</v>
      </c>
      <c r="BO108" s="72">
        <v>-78</v>
      </c>
      <c r="BP108" s="72">
        <v>-107</v>
      </c>
      <c r="BQ108" s="72">
        <v>0</v>
      </c>
      <c r="BR108" s="72">
        <v>69</v>
      </c>
      <c r="BS108" s="72">
        <v>-240</v>
      </c>
      <c r="BT108" s="72">
        <v>-4</v>
      </c>
      <c r="BU108" s="72">
        <v>1508</v>
      </c>
      <c r="BV108" s="72">
        <v>0</v>
      </c>
      <c r="BW108" s="72">
        <v>53</v>
      </c>
      <c r="BX108" s="72">
        <v>28</v>
      </c>
      <c r="BY108" s="72">
        <v>152</v>
      </c>
      <c r="BZ108" s="72">
        <v>5</v>
      </c>
      <c r="CA108" s="72">
        <v>2</v>
      </c>
    </row>
    <row r="109" spans="1:79" s="35" customFormat="1" ht="15.6" x14ac:dyDescent="0.3">
      <c r="A109" s="45">
        <v>10</v>
      </c>
      <c r="B109" s="45" t="s">
        <v>131</v>
      </c>
      <c r="C109" s="45" t="s">
        <v>25</v>
      </c>
      <c r="D109" s="45" t="s">
        <v>477</v>
      </c>
      <c r="E109" s="45" t="s">
        <v>381</v>
      </c>
      <c r="F109" s="45" t="s">
        <v>474</v>
      </c>
      <c r="G109" s="72">
        <v>22371694.09</v>
      </c>
      <c r="H109" s="72">
        <v>22371955.239999998</v>
      </c>
      <c r="I109" s="72">
        <v>22191903.23</v>
      </c>
      <c r="J109" s="72">
        <v>3640749.62</v>
      </c>
      <c r="K109" s="72">
        <v>733589.24</v>
      </c>
      <c r="L109" s="72">
        <v>8032219.5499999998</v>
      </c>
      <c r="M109" s="72">
        <v>907319.87</v>
      </c>
      <c r="N109" s="72">
        <v>18842.13</v>
      </c>
      <c r="O109" s="72">
        <v>84.39</v>
      </c>
      <c r="P109" s="72">
        <v>521554.8</v>
      </c>
      <c r="Q109" s="72">
        <v>500</v>
      </c>
      <c r="R109" s="72">
        <v>4781.8500000000004</v>
      </c>
      <c r="S109" s="72">
        <v>4445418.0599999996</v>
      </c>
      <c r="T109" s="72">
        <v>2797670.07</v>
      </c>
      <c r="U109" s="72">
        <v>0</v>
      </c>
      <c r="V109" s="72">
        <v>80221.77</v>
      </c>
      <c r="W109" s="72">
        <v>21115526.27</v>
      </c>
      <c r="X109" s="72">
        <v>1070009.98</v>
      </c>
      <c r="Y109" s="72">
        <v>22185536.25</v>
      </c>
      <c r="Z109" s="73">
        <v>2.7207800000000001E-2</v>
      </c>
      <c r="AA109" s="73">
        <v>4.4699999999999997E-2</v>
      </c>
      <c r="AB109" s="72">
        <v>943156.35</v>
      </c>
      <c r="AC109" s="72">
        <v>0</v>
      </c>
      <c r="AD109" s="72">
        <v>0</v>
      </c>
      <c r="AE109" s="72">
        <v>69.739999999999995</v>
      </c>
      <c r="AF109" s="72">
        <v>53.93</v>
      </c>
      <c r="AG109" s="47">
        <f t="shared" si="3"/>
        <v>123.66999999999999</v>
      </c>
      <c r="AH109" s="72">
        <v>443936.08</v>
      </c>
      <c r="AI109" s="72">
        <v>35584.400000000001</v>
      </c>
      <c r="AJ109" s="72">
        <v>66590.320000000007</v>
      </c>
      <c r="AK109" s="72">
        <v>0</v>
      </c>
      <c r="AL109" s="72">
        <v>32350</v>
      </c>
      <c r="AM109" s="72">
        <v>31100</v>
      </c>
      <c r="AN109" s="72">
        <v>59121.98</v>
      </c>
      <c r="AO109" s="72">
        <v>8869</v>
      </c>
      <c r="AP109" s="72">
        <v>0</v>
      </c>
      <c r="AQ109" s="72">
        <v>39000</v>
      </c>
      <c r="AR109" s="72">
        <v>46423.72</v>
      </c>
      <c r="AS109" s="72">
        <v>10965.85</v>
      </c>
      <c r="AT109" s="72">
        <v>0</v>
      </c>
      <c r="AU109" s="72">
        <v>0</v>
      </c>
      <c r="AV109" s="72">
        <v>17282.330000000002</v>
      </c>
      <c r="AW109" s="72">
        <v>0</v>
      </c>
      <c r="AX109" s="72">
        <v>843741.3</v>
      </c>
      <c r="AY109" s="48">
        <f t="shared" si="4"/>
        <v>0</v>
      </c>
      <c r="AZ109" s="72">
        <v>0</v>
      </c>
      <c r="BA109" s="72">
        <v>194510</v>
      </c>
      <c r="BB109" s="72">
        <v>0</v>
      </c>
      <c r="BC109" s="72">
        <v>162504.82999999999</v>
      </c>
      <c r="BD109" s="72">
        <v>0</v>
      </c>
      <c r="BE109" s="72">
        <v>0</v>
      </c>
      <c r="BF109" s="72">
        <v>0</v>
      </c>
      <c r="BG109" s="47">
        <f t="shared" si="5"/>
        <v>0</v>
      </c>
      <c r="BH109" s="72">
        <v>0</v>
      </c>
      <c r="BI109" s="72">
        <v>3405</v>
      </c>
      <c r="BJ109" s="72">
        <v>946</v>
      </c>
      <c r="BK109" s="72">
        <v>113</v>
      </c>
      <c r="BL109" s="72">
        <v>-97</v>
      </c>
      <c r="BM109" s="72">
        <v>-5</v>
      </c>
      <c r="BN109" s="72">
        <v>-61</v>
      </c>
      <c r="BO109" s="72">
        <v>-46</v>
      </c>
      <c r="BP109" s="72">
        <v>-294</v>
      </c>
      <c r="BQ109" s="72">
        <v>4</v>
      </c>
      <c r="BR109" s="72">
        <v>-21</v>
      </c>
      <c r="BS109" s="72">
        <v>-518</v>
      </c>
      <c r="BT109" s="72">
        <v>-4</v>
      </c>
      <c r="BU109" s="72">
        <v>3422</v>
      </c>
      <c r="BV109" s="72">
        <v>0</v>
      </c>
      <c r="BW109" s="72">
        <v>53</v>
      </c>
      <c r="BX109" s="72">
        <v>37</v>
      </c>
      <c r="BY109" s="72">
        <v>352</v>
      </c>
      <c r="BZ109" s="72">
        <v>9</v>
      </c>
      <c r="CA109" s="72">
        <v>3</v>
      </c>
    </row>
    <row r="110" spans="1:79" s="35" customFormat="1" ht="15.6" x14ac:dyDescent="0.3">
      <c r="A110" s="45">
        <v>10</v>
      </c>
      <c r="B110" s="45" t="s">
        <v>163</v>
      </c>
      <c r="C110" s="45" t="s">
        <v>164</v>
      </c>
      <c r="D110" s="45" t="s">
        <v>478</v>
      </c>
      <c r="E110" s="45" t="s">
        <v>372</v>
      </c>
      <c r="F110" s="45" t="s">
        <v>468</v>
      </c>
      <c r="G110" s="72">
        <v>33123483.550000001</v>
      </c>
      <c r="H110" s="72">
        <v>33123483.550000001</v>
      </c>
      <c r="I110" s="72">
        <v>32595819</v>
      </c>
      <c r="J110" s="72">
        <v>14156633.199999999</v>
      </c>
      <c r="K110" s="72">
        <v>1674255.88</v>
      </c>
      <c r="L110" s="72">
        <v>4472693.3899999997</v>
      </c>
      <c r="M110" s="72">
        <v>96385.02</v>
      </c>
      <c r="N110" s="72">
        <v>54593.65</v>
      </c>
      <c r="O110" s="72">
        <v>35831.21</v>
      </c>
      <c r="P110" s="72">
        <v>652676.72</v>
      </c>
      <c r="Q110" s="72">
        <v>0</v>
      </c>
      <c r="R110" s="72">
        <v>0</v>
      </c>
      <c r="S110" s="72">
        <v>7942819.6299999999</v>
      </c>
      <c r="T110" s="72">
        <v>2009982.5</v>
      </c>
      <c r="U110" s="72">
        <v>3740.76</v>
      </c>
      <c r="V110" s="72">
        <v>115162.14</v>
      </c>
      <c r="W110" s="72">
        <v>32305617.149999999</v>
      </c>
      <c r="X110" s="72">
        <v>313474.13</v>
      </c>
      <c r="Y110" s="72">
        <v>32619091.280000001</v>
      </c>
      <c r="Z110" s="73">
        <v>0.1161663</v>
      </c>
      <c r="AA110" s="73">
        <v>4.1000000000000002E-2</v>
      </c>
      <c r="AB110" s="72">
        <v>1340349.07</v>
      </c>
      <c r="AC110" s="72">
        <v>0</v>
      </c>
      <c r="AD110" s="72">
        <v>0</v>
      </c>
      <c r="AE110" s="72">
        <v>0</v>
      </c>
      <c r="AF110" s="72">
        <v>0</v>
      </c>
      <c r="AG110" s="47">
        <f t="shared" si="3"/>
        <v>0</v>
      </c>
      <c r="AH110" s="72">
        <v>579042.47</v>
      </c>
      <c r="AI110" s="72">
        <v>51690.59</v>
      </c>
      <c r="AJ110" s="72">
        <v>134078.41</v>
      </c>
      <c r="AK110" s="72">
        <v>224.4</v>
      </c>
      <c r="AL110" s="72">
        <v>112734</v>
      </c>
      <c r="AM110" s="72">
        <v>25476.26</v>
      </c>
      <c r="AN110" s="72">
        <v>45409.38</v>
      </c>
      <c r="AO110" s="72">
        <v>11315</v>
      </c>
      <c r="AP110" s="72">
        <v>4123.8</v>
      </c>
      <c r="AQ110" s="72">
        <v>37349.800000000003</v>
      </c>
      <c r="AR110" s="72">
        <v>96047.47</v>
      </c>
      <c r="AS110" s="72">
        <v>24713.54</v>
      </c>
      <c r="AT110" s="72">
        <v>1825.86</v>
      </c>
      <c r="AU110" s="72">
        <v>11018.13</v>
      </c>
      <c r="AV110" s="72">
        <v>25807</v>
      </c>
      <c r="AW110" s="72">
        <v>0</v>
      </c>
      <c r="AX110" s="72">
        <v>1319604.95</v>
      </c>
      <c r="AY110" s="48">
        <f t="shared" si="4"/>
        <v>0</v>
      </c>
      <c r="AZ110" s="72">
        <v>0</v>
      </c>
      <c r="BA110" s="72">
        <v>194503</v>
      </c>
      <c r="BB110" s="75">
        <v>0</v>
      </c>
      <c r="BC110" s="72">
        <v>222115</v>
      </c>
      <c r="BD110" s="75">
        <v>0</v>
      </c>
      <c r="BE110" s="75">
        <v>0</v>
      </c>
      <c r="BF110" s="75">
        <v>0</v>
      </c>
      <c r="BG110" s="47">
        <f t="shared" si="5"/>
        <v>0</v>
      </c>
      <c r="BH110" s="72">
        <v>0</v>
      </c>
      <c r="BI110" s="72">
        <v>2497</v>
      </c>
      <c r="BJ110" s="72">
        <v>842</v>
      </c>
      <c r="BK110" s="72">
        <v>4</v>
      </c>
      <c r="BL110" s="72">
        <v>0</v>
      </c>
      <c r="BM110" s="72">
        <v>-40</v>
      </c>
      <c r="BN110" s="72">
        <v>-89</v>
      </c>
      <c r="BO110" s="72">
        <v>-125</v>
      </c>
      <c r="BP110" s="72">
        <v>-258</v>
      </c>
      <c r="BQ110" s="72">
        <v>7</v>
      </c>
      <c r="BR110" s="72">
        <v>2</v>
      </c>
      <c r="BS110" s="72">
        <v>-252</v>
      </c>
      <c r="BT110" s="72">
        <v>-6</v>
      </c>
      <c r="BU110" s="72">
        <v>2582</v>
      </c>
      <c r="BV110" s="72">
        <v>48</v>
      </c>
      <c r="BW110" s="72">
        <v>148</v>
      </c>
      <c r="BX110" s="72">
        <v>20</v>
      </c>
      <c r="BY110" s="72">
        <v>65</v>
      </c>
      <c r="BZ110" s="72">
        <v>17</v>
      </c>
      <c r="CA110" s="72">
        <v>8</v>
      </c>
    </row>
    <row r="111" spans="1:79" s="35" customFormat="1" ht="15.6" x14ac:dyDescent="0.3">
      <c r="A111" s="45">
        <v>10</v>
      </c>
      <c r="B111" s="45" t="s">
        <v>341</v>
      </c>
      <c r="C111" s="45" t="s">
        <v>25</v>
      </c>
      <c r="D111" s="45" t="s">
        <v>479</v>
      </c>
      <c r="E111" s="45" t="s">
        <v>381</v>
      </c>
      <c r="F111" s="45" t="s">
        <v>468</v>
      </c>
      <c r="G111" s="72">
        <v>18716272.289999999</v>
      </c>
      <c r="H111" s="72">
        <v>18719899.309999999</v>
      </c>
      <c r="I111" s="72">
        <v>18307853.68</v>
      </c>
      <c r="J111" s="72">
        <v>5156576.17</v>
      </c>
      <c r="K111" s="72">
        <v>744951.96</v>
      </c>
      <c r="L111" s="72">
        <v>4980612.76</v>
      </c>
      <c r="M111" s="72">
        <v>0</v>
      </c>
      <c r="N111" s="72">
        <v>-4889.68</v>
      </c>
      <c r="O111" s="72">
        <v>0</v>
      </c>
      <c r="P111" s="72">
        <v>423638.67</v>
      </c>
      <c r="Q111" s="72">
        <v>0</v>
      </c>
      <c r="R111" s="72">
        <v>0</v>
      </c>
      <c r="S111" s="72">
        <v>4622054.6500000004</v>
      </c>
      <c r="T111" s="72">
        <v>1625252.69</v>
      </c>
      <c r="U111" s="72">
        <v>0</v>
      </c>
      <c r="V111" s="72">
        <v>0</v>
      </c>
      <c r="W111" s="72">
        <v>18681801.25</v>
      </c>
      <c r="X111" s="72">
        <v>-1262.6600000000001</v>
      </c>
      <c r="Y111" s="72">
        <v>18680538.59</v>
      </c>
      <c r="Z111" s="73">
        <v>5.4705999999999998E-2</v>
      </c>
      <c r="AA111" s="73">
        <v>4.6199999999999998E-2</v>
      </c>
      <c r="AB111" s="72">
        <v>862928.45</v>
      </c>
      <c r="AC111" s="72">
        <v>0</v>
      </c>
      <c r="AD111" s="72">
        <v>0</v>
      </c>
      <c r="AE111" s="72">
        <v>3627.02</v>
      </c>
      <c r="AF111" s="72">
        <v>58.24</v>
      </c>
      <c r="AG111" s="47">
        <f t="shared" si="3"/>
        <v>3685.2599999999998</v>
      </c>
      <c r="AH111" s="72">
        <v>291678.81</v>
      </c>
      <c r="AI111" s="72">
        <v>24383.33</v>
      </c>
      <c r="AJ111" s="72">
        <v>72472.61</v>
      </c>
      <c r="AK111" s="72">
        <v>2936.92</v>
      </c>
      <c r="AL111" s="72">
        <v>35829.79</v>
      </c>
      <c r="AM111" s="72">
        <v>22859.9</v>
      </c>
      <c r="AN111" s="72">
        <v>34573.5</v>
      </c>
      <c r="AO111" s="72">
        <v>11741</v>
      </c>
      <c r="AP111" s="72">
        <v>25016</v>
      </c>
      <c r="AQ111" s="72">
        <v>0</v>
      </c>
      <c r="AR111" s="72">
        <v>39105.96</v>
      </c>
      <c r="AS111" s="72">
        <v>13679.85</v>
      </c>
      <c r="AT111" s="72">
        <v>9267.07</v>
      </c>
      <c r="AU111" s="72">
        <v>15480.03</v>
      </c>
      <c r="AV111" s="72">
        <v>13137</v>
      </c>
      <c r="AW111" s="72">
        <v>0</v>
      </c>
      <c r="AX111" s="72">
        <v>675771.99</v>
      </c>
      <c r="AY111" s="48">
        <f t="shared" si="4"/>
        <v>0</v>
      </c>
      <c r="AZ111" s="72">
        <v>0</v>
      </c>
      <c r="BA111" s="72">
        <v>194510</v>
      </c>
      <c r="BB111" s="72">
        <v>0</v>
      </c>
      <c r="BC111" s="72">
        <v>140683.65</v>
      </c>
      <c r="BD111" s="72">
        <v>0</v>
      </c>
      <c r="BE111" s="72">
        <v>0</v>
      </c>
      <c r="BF111" s="72">
        <v>0</v>
      </c>
      <c r="BG111" s="47">
        <f t="shared" si="5"/>
        <v>0</v>
      </c>
      <c r="BH111" s="72">
        <v>0</v>
      </c>
      <c r="BI111" s="72">
        <v>2089</v>
      </c>
      <c r="BJ111" s="72">
        <v>406</v>
      </c>
      <c r="BK111" s="72">
        <v>2</v>
      </c>
      <c r="BL111" s="72">
        <v>-1</v>
      </c>
      <c r="BM111" s="72">
        <v>-4</v>
      </c>
      <c r="BN111" s="72">
        <v>-57</v>
      </c>
      <c r="BO111" s="72">
        <v>-6</v>
      </c>
      <c r="BP111" s="72">
        <v>-69</v>
      </c>
      <c r="BQ111" s="72">
        <v>5</v>
      </c>
      <c r="BR111" s="72">
        <v>50</v>
      </c>
      <c r="BS111" s="72">
        <v>-358</v>
      </c>
      <c r="BT111" s="72">
        <v>-17</v>
      </c>
      <c r="BU111" s="72">
        <v>2040</v>
      </c>
      <c r="BV111" s="72">
        <v>117</v>
      </c>
      <c r="BW111" s="72">
        <v>104</v>
      </c>
      <c r="BX111" s="72">
        <v>55</v>
      </c>
      <c r="BY111" s="72">
        <v>163</v>
      </c>
      <c r="BZ111" s="72">
        <v>54</v>
      </c>
      <c r="CA111" s="72">
        <v>16</v>
      </c>
    </row>
    <row r="112" spans="1:79" s="35" customFormat="1" ht="15.6" x14ac:dyDescent="0.3">
      <c r="A112" s="45">
        <v>10</v>
      </c>
      <c r="B112" s="45" t="s">
        <v>195</v>
      </c>
      <c r="C112" s="45" t="s">
        <v>125</v>
      </c>
      <c r="D112" s="45" t="s">
        <v>428</v>
      </c>
      <c r="E112" s="45" t="s">
        <v>372</v>
      </c>
      <c r="F112" s="45" t="s">
        <v>468</v>
      </c>
      <c r="G112" s="72">
        <v>8858423.1400000006</v>
      </c>
      <c r="H112" s="72">
        <v>8858423.1400000006</v>
      </c>
      <c r="I112" s="72">
        <v>8702477.5</v>
      </c>
      <c r="J112" s="72">
        <v>3490077.97</v>
      </c>
      <c r="K112" s="72">
        <v>348490.2</v>
      </c>
      <c r="L112" s="72">
        <v>1266131.55</v>
      </c>
      <c r="M112" s="72">
        <v>0</v>
      </c>
      <c r="N112" s="72">
        <v>0</v>
      </c>
      <c r="O112" s="72">
        <v>46357.37</v>
      </c>
      <c r="P112" s="72">
        <v>131817.78</v>
      </c>
      <c r="Q112" s="72">
        <v>0</v>
      </c>
      <c r="R112" s="72">
        <v>0</v>
      </c>
      <c r="S112" s="72">
        <v>2766796.32</v>
      </c>
      <c r="T112" s="72">
        <v>279706.73</v>
      </c>
      <c r="U112" s="72">
        <v>0</v>
      </c>
      <c r="V112" s="72">
        <v>15787.2</v>
      </c>
      <c r="W112" s="72">
        <v>8680664.3499999996</v>
      </c>
      <c r="X112" s="72">
        <v>15787.2</v>
      </c>
      <c r="Y112" s="72">
        <v>8696451.5500000007</v>
      </c>
      <c r="Z112" s="73">
        <v>0.15231040000000001</v>
      </c>
      <c r="AA112" s="73">
        <v>3.7900000000000003E-2</v>
      </c>
      <c r="AB112" s="72">
        <v>328838</v>
      </c>
      <c r="AC112" s="75">
        <v>0</v>
      </c>
      <c r="AD112" s="75">
        <v>0</v>
      </c>
      <c r="AE112" s="75">
        <v>0</v>
      </c>
      <c r="AF112" s="75">
        <v>100.66</v>
      </c>
      <c r="AG112" s="47">
        <f t="shared" si="3"/>
        <v>100.66</v>
      </c>
      <c r="AH112" s="75">
        <v>54141</v>
      </c>
      <c r="AI112" s="75">
        <v>4242</v>
      </c>
      <c r="AJ112" s="75">
        <v>4957</v>
      </c>
      <c r="AK112" s="75">
        <v>600</v>
      </c>
      <c r="AL112" s="75">
        <v>7800</v>
      </c>
      <c r="AM112" s="75">
        <v>0</v>
      </c>
      <c r="AN112" s="75">
        <v>16796</v>
      </c>
      <c r="AO112" s="75">
        <v>11315</v>
      </c>
      <c r="AP112" s="75">
        <v>0</v>
      </c>
      <c r="AQ112" s="75">
        <v>5090</v>
      </c>
      <c r="AR112" s="75">
        <f>2292+5187+4548</f>
        <v>12027</v>
      </c>
      <c r="AS112" s="75">
        <v>3556</v>
      </c>
      <c r="AT112" s="75">
        <v>1050</v>
      </c>
      <c r="AU112" s="75">
        <v>1902</v>
      </c>
      <c r="AV112" s="75">
        <v>396</v>
      </c>
      <c r="AW112" s="72">
        <v>0</v>
      </c>
      <c r="AX112" s="75">
        <v>148305</v>
      </c>
      <c r="AY112" s="48">
        <f t="shared" si="4"/>
        <v>0</v>
      </c>
      <c r="AZ112" s="72">
        <v>0</v>
      </c>
      <c r="BA112" s="72">
        <v>194509.92</v>
      </c>
      <c r="BB112" s="72">
        <v>0</v>
      </c>
      <c r="BC112" s="72">
        <v>31612.02</v>
      </c>
      <c r="BD112" s="72">
        <v>0</v>
      </c>
      <c r="BE112" s="72">
        <v>0</v>
      </c>
      <c r="BF112" s="72">
        <v>0</v>
      </c>
      <c r="BG112" s="47">
        <f t="shared" si="5"/>
        <v>0</v>
      </c>
      <c r="BH112" s="72">
        <v>0</v>
      </c>
      <c r="BI112" s="72">
        <v>611</v>
      </c>
      <c r="BJ112" s="72">
        <v>146</v>
      </c>
      <c r="BK112" s="72">
        <v>0</v>
      </c>
      <c r="BL112" s="72">
        <v>0</v>
      </c>
      <c r="BM112" s="72">
        <v>-5</v>
      </c>
      <c r="BN112" s="72">
        <v>-12</v>
      </c>
      <c r="BO112" s="72">
        <v>-15</v>
      </c>
      <c r="BP112" s="72">
        <v>-47</v>
      </c>
      <c r="BQ112" s="72">
        <v>0</v>
      </c>
      <c r="BR112" s="72">
        <v>0</v>
      </c>
      <c r="BS112" s="72">
        <v>-85</v>
      </c>
      <c r="BT112" s="72">
        <v>-1</v>
      </c>
      <c r="BU112" s="72">
        <v>592</v>
      </c>
      <c r="BV112" s="72">
        <v>2</v>
      </c>
      <c r="BW112" s="72">
        <v>37</v>
      </c>
      <c r="BX112" s="72">
        <v>6</v>
      </c>
      <c r="BY112" s="72">
        <v>39</v>
      </c>
      <c r="BZ112" s="72">
        <v>2</v>
      </c>
      <c r="CA112" s="72">
        <v>1</v>
      </c>
    </row>
    <row r="113" spans="1:79" s="35" customFormat="1" ht="15.6" x14ac:dyDescent="0.3">
      <c r="A113" s="45">
        <v>10</v>
      </c>
      <c r="B113" s="45" t="s">
        <v>205</v>
      </c>
      <c r="C113" s="45" t="s">
        <v>27</v>
      </c>
      <c r="D113" s="45" t="s">
        <v>480</v>
      </c>
      <c r="E113" s="45" t="s">
        <v>381</v>
      </c>
      <c r="F113" s="45" t="s">
        <v>474</v>
      </c>
      <c r="G113" s="72">
        <v>38883154.079999998</v>
      </c>
      <c r="H113" s="72">
        <v>38883154.079999998</v>
      </c>
      <c r="I113" s="72">
        <v>37850511.770000003</v>
      </c>
      <c r="J113" s="72">
        <v>9635775.6500000004</v>
      </c>
      <c r="K113" s="72">
        <v>1954946.04</v>
      </c>
      <c r="L113" s="72">
        <v>11666692.73</v>
      </c>
      <c r="M113" s="72">
        <v>1441377.55</v>
      </c>
      <c r="N113" s="72">
        <v>0</v>
      </c>
      <c r="O113" s="72">
        <v>1.1200000000000001</v>
      </c>
      <c r="P113" s="72">
        <v>961842.66</v>
      </c>
      <c r="Q113" s="72">
        <v>0</v>
      </c>
      <c r="R113" s="72">
        <v>0</v>
      </c>
      <c r="S113" s="72">
        <v>6912271.6900000004</v>
      </c>
      <c r="T113" s="72">
        <v>3691483.74</v>
      </c>
      <c r="U113" s="72">
        <v>0</v>
      </c>
      <c r="V113" s="72">
        <v>0</v>
      </c>
      <c r="W113" s="72">
        <v>36758108.560000002</v>
      </c>
      <c r="X113" s="72">
        <v>1441377.55</v>
      </c>
      <c r="Y113" s="72">
        <v>38199486.109999999</v>
      </c>
      <c r="Z113" s="73">
        <v>4.3830010000000003E-2</v>
      </c>
      <c r="AA113" s="73">
        <v>0.05</v>
      </c>
      <c r="AB113" s="72">
        <v>1837837.9</v>
      </c>
      <c r="AC113" s="72">
        <v>0</v>
      </c>
      <c r="AD113" s="72">
        <v>0</v>
      </c>
      <c r="AE113" s="72">
        <v>0</v>
      </c>
      <c r="AF113" s="72">
        <v>0</v>
      </c>
      <c r="AG113" s="47">
        <f t="shared" si="3"/>
        <v>0</v>
      </c>
      <c r="AH113" s="72">
        <v>879753.23</v>
      </c>
      <c r="AI113" s="72">
        <v>87051.73</v>
      </c>
      <c r="AJ113" s="72">
        <v>182947.77</v>
      </c>
      <c r="AK113" s="72">
        <v>0</v>
      </c>
      <c r="AL113" s="72">
        <v>131876.07999999999</v>
      </c>
      <c r="AM113" s="72">
        <v>28393</v>
      </c>
      <c r="AN113" s="72">
        <v>48202.879999999997</v>
      </c>
      <c r="AO113" s="72">
        <v>8869</v>
      </c>
      <c r="AP113" s="72">
        <v>7849.68</v>
      </c>
      <c r="AQ113" s="72">
        <v>15716.35</v>
      </c>
      <c r="AR113" s="72">
        <v>83780.72</v>
      </c>
      <c r="AS113" s="72">
        <v>24166.61</v>
      </c>
      <c r="AT113" s="72">
        <v>3689.82</v>
      </c>
      <c r="AU113" s="72">
        <v>823.2</v>
      </c>
      <c r="AV113" s="72">
        <v>60474.2</v>
      </c>
      <c r="AW113" s="72">
        <v>0</v>
      </c>
      <c r="AX113" s="72">
        <v>1671036.36</v>
      </c>
      <c r="AY113" s="48">
        <f t="shared" si="4"/>
        <v>0</v>
      </c>
      <c r="AZ113" s="72">
        <v>0</v>
      </c>
      <c r="BA113" s="72">
        <v>194510</v>
      </c>
      <c r="BB113" s="72">
        <v>0</v>
      </c>
      <c r="BC113" s="72">
        <v>352866.56</v>
      </c>
      <c r="BD113" s="72">
        <v>0</v>
      </c>
      <c r="BE113" s="72">
        <v>0</v>
      </c>
      <c r="BF113" s="72">
        <v>0</v>
      </c>
      <c r="BG113" s="47">
        <f t="shared" si="5"/>
        <v>0</v>
      </c>
      <c r="BH113" s="72">
        <v>0</v>
      </c>
      <c r="BI113" s="72">
        <v>4047</v>
      </c>
      <c r="BJ113" s="72">
        <v>1102</v>
      </c>
      <c r="BK113" s="72">
        <v>0</v>
      </c>
      <c r="BL113" s="72">
        <v>0</v>
      </c>
      <c r="BM113" s="72">
        <v>-50</v>
      </c>
      <c r="BN113" s="72">
        <v>-125</v>
      </c>
      <c r="BO113" s="72">
        <v>-123</v>
      </c>
      <c r="BP113" s="72">
        <v>-442</v>
      </c>
      <c r="BQ113" s="72">
        <v>1</v>
      </c>
      <c r="BR113" s="72">
        <v>9</v>
      </c>
      <c r="BS113" s="72">
        <v>-670</v>
      </c>
      <c r="BT113" s="72">
        <v>-1</v>
      </c>
      <c r="BU113" s="72">
        <v>3748</v>
      </c>
      <c r="BV113" s="72">
        <v>0</v>
      </c>
      <c r="BW113" s="72">
        <v>117</v>
      </c>
      <c r="BX113" s="72">
        <v>65</v>
      </c>
      <c r="BY113" s="72">
        <v>478</v>
      </c>
      <c r="BZ113" s="72">
        <v>1</v>
      </c>
      <c r="CA113" s="72">
        <v>4</v>
      </c>
    </row>
    <row r="114" spans="1:79" s="35" customFormat="1" ht="15.6" x14ac:dyDescent="0.3">
      <c r="A114" s="45">
        <v>11</v>
      </c>
      <c r="B114" s="45" t="s">
        <v>45</v>
      </c>
      <c r="C114" s="45" t="s">
        <v>46</v>
      </c>
      <c r="D114" s="45" t="s">
        <v>481</v>
      </c>
      <c r="E114" s="45" t="s">
        <v>378</v>
      </c>
      <c r="F114" s="45" t="s">
        <v>482</v>
      </c>
      <c r="G114" s="72">
        <v>20180909.129999999</v>
      </c>
      <c r="H114" s="72">
        <v>20286102.760000002</v>
      </c>
      <c r="I114" s="72">
        <v>19861210.969999999</v>
      </c>
      <c r="J114" s="72">
        <v>788124.17</v>
      </c>
      <c r="K114" s="72">
        <v>2324283.0699999998</v>
      </c>
      <c r="L114" s="72">
        <v>7731208.71</v>
      </c>
      <c r="M114" s="72">
        <v>0</v>
      </c>
      <c r="N114" s="72">
        <v>0</v>
      </c>
      <c r="O114" s="72">
        <v>0</v>
      </c>
      <c r="P114" s="72">
        <v>1119945.8600000001</v>
      </c>
      <c r="Q114" s="72">
        <v>0</v>
      </c>
      <c r="R114" s="72">
        <v>0</v>
      </c>
      <c r="S114" s="72">
        <v>4854680.1100000003</v>
      </c>
      <c r="T114" s="72">
        <v>1802773.32</v>
      </c>
      <c r="U114" s="72">
        <v>0</v>
      </c>
      <c r="V114" s="72">
        <v>3035.56</v>
      </c>
      <c r="W114" s="72">
        <v>19807335.52</v>
      </c>
      <c r="X114" s="72">
        <v>108229.19</v>
      </c>
      <c r="Y114" s="72">
        <v>19915564.710000001</v>
      </c>
      <c r="Z114" s="73">
        <v>2.460613E-2</v>
      </c>
      <c r="AA114" s="73">
        <v>5.7200000000000001E-2</v>
      </c>
      <c r="AB114" s="72">
        <v>1132894.99</v>
      </c>
      <c r="AC114" s="72">
        <v>0</v>
      </c>
      <c r="AD114" s="72">
        <v>0</v>
      </c>
      <c r="AE114" s="72">
        <v>0</v>
      </c>
      <c r="AF114" s="72">
        <v>0</v>
      </c>
      <c r="AG114" s="47">
        <f t="shared" si="3"/>
        <v>0</v>
      </c>
      <c r="AH114" s="72">
        <v>465211.95</v>
      </c>
      <c r="AI114" s="72">
        <v>37107.49</v>
      </c>
      <c r="AJ114" s="72">
        <v>133644.57999999999</v>
      </c>
      <c r="AK114" s="72">
        <v>0</v>
      </c>
      <c r="AL114" s="72">
        <v>85314.240000000005</v>
      </c>
      <c r="AM114" s="72">
        <v>5393.08</v>
      </c>
      <c r="AN114" s="72">
        <v>2855.89</v>
      </c>
      <c r="AO114" s="72">
        <v>8800</v>
      </c>
      <c r="AP114" s="72">
        <v>0</v>
      </c>
      <c r="AQ114" s="72">
        <v>0</v>
      </c>
      <c r="AR114" s="72">
        <v>36595.53</v>
      </c>
      <c r="AS114" s="72">
        <v>3893.06</v>
      </c>
      <c r="AT114" s="72">
        <v>0</v>
      </c>
      <c r="AU114" s="72">
        <v>3093.44</v>
      </c>
      <c r="AV114" s="72">
        <v>12022.89</v>
      </c>
      <c r="AW114" s="72">
        <v>0</v>
      </c>
      <c r="AX114" s="72">
        <v>912505.54</v>
      </c>
      <c r="AY114" s="48">
        <f t="shared" si="4"/>
        <v>0</v>
      </c>
      <c r="AZ114" s="72">
        <v>0</v>
      </c>
      <c r="BA114" s="72">
        <v>194509.99</v>
      </c>
      <c r="BB114" s="72">
        <v>0</v>
      </c>
      <c r="BC114" s="72">
        <v>170698.31</v>
      </c>
      <c r="BD114" s="72">
        <v>0</v>
      </c>
      <c r="BE114" s="72">
        <v>0</v>
      </c>
      <c r="BF114" s="72">
        <v>0</v>
      </c>
      <c r="BG114" s="47">
        <f t="shared" si="5"/>
        <v>0</v>
      </c>
      <c r="BH114" s="72">
        <v>0</v>
      </c>
      <c r="BI114" s="72">
        <v>2639</v>
      </c>
      <c r="BJ114" s="72">
        <v>1101</v>
      </c>
      <c r="BK114" s="72">
        <v>0</v>
      </c>
      <c r="BL114" s="72">
        <v>19</v>
      </c>
      <c r="BM114" s="72">
        <v>-49</v>
      </c>
      <c r="BN114" s="72">
        <v>-140</v>
      </c>
      <c r="BO114" s="72">
        <v>-131</v>
      </c>
      <c r="BP114" s="72">
        <v>-219</v>
      </c>
      <c r="BQ114" s="72">
        <v>2</v>
      </c>
      <c r="BR114" s="72">
        <v>0</v>
      </c>
      <c r="BS114" s="72">
        <v>-303</v>
      </c>
      <c r="BT114" s="72">
        <v>-8</v>
      </c>
      <c r="BU114" s="72">
        <v>2911</v>
      </c>
      <c r="BV114" s="72">
        <v>0</v>
      </c>
      <c r="BW114" s="72">
        <v>71</v>
      </c>
      <c r="BX114" s="72">
        <v>91</v>
      </c>
      <c r="BY114" s="72">
        <v>144</v>
      </c>
      <c r="BZ114" s="72">
        <v>2</v>
      </c>
      <c r="CA114" s="72">
        <v>2</v>
      </c>
    </row>
    <row r="115" spans="1:79" s="35" customFormat="1" ht="15.6" x14ac:dyDescent="0.3">
      <c r="A115" s="45">
        <v>11</v>
      </c>
      <c r="B115" s="45" t="s">
        <v>104</v>
      </c>
      <c r="C115" s="45" t="s">
        <v>105</v>
      </c>
      <c r="D115" s="45" t="s">
        <v>483</v>
      </c>
      <c r="E115" s="45" t="s">
        <v>375</v>
      </c>
      <c r="F115" s="45" t="s">
        <v>482</v>
      </c>
      <c r="G115" s="72">
        <v>46891710.810000002</v>
      </c>
      <c r="H115" s="72">
        <v>46891710.810000002</v>
      </c>
      <c r="I115" s="72">
        <v>45979173.399999999</v>
      </c>
      <c r="J115" s="72">
        <v>5949</v>
      </c>
      <c r="K115" s="72">
        <v>6499111.4500000002</v>
      </c>
      <c r="L115" s="72">
        <v>15895364.52</v>
      </c>
      <c r="M115" s="72">
        <v>0</v>
      </c>
      <c r="N115" s="72">
        <v>0</v>
      </c>
      <c r="O115" s="72">
        <v>0</v>
      </c>
      <c r="P115" s="72">
        <v>2889827.32</v>
      </c>
      <c r="Q115" s="72">
        <v>0</v>
      </c>
      <c r="R115" s="72">
        <v>0</v>
      </c>
      <c r="S115" s="72">
        <v>12705803.210000001</v>
      </c>
      <c r="T115" s="72">
        <v>6049208.21</v>
      </c>
      <c r="U115" s="72">
        <v>0</v>
      </c>
      <c r="V115" s="72">
        <v>0</v>
      </c>
      <c r="W115" s="72">
        <v>45769218.509999998</v>
      </c>
      <c r="X115" s="72">
        <v>0</v>
      </c>
      <c r="Y115" s="72">
        <v>45769218.509999998</v>
      </c>
      <c r="Z115" s="73">
        <v>7.12121E-2</v>
      </c>
      <c r="AA115" s="76">
        <v>3.7600000000000001E-2</v>
      </c>
      <c r="AB115" s="72">
        <v>1722175.83</v>
      </c>
      <c r="AC115" s="72">
        <v>0</v>
      </c>
      <c r="AD115" s="72">
        <v>0</v>
      </c>
      <c r="AE115" s="72">
        <v>0</v>
      </c>
      <c r="AF115" s="72">
        <v>748.06</v>
      </c>
      <c r="AG115" s="47">
        <f t="shared" si="3"/>
        <v>748.06</v>
      </c>
      <c r="AH115" s="72">
        <v>857550.61</v>
      </c>
      <c r="AI115" s="72">
        <v>69829.429999999993</v>
      </c>
      <c r="AJ115" s="72">
        <v>170317.82</v>
      </c>
      <c r="AK115" s="72">
        <v>0</v>
      </c>
      <c r="AL115" s="72">
        <v>87802.8</v>
      </c>
      <c r="AM115" s="72">
        <v>0</v>
      </c>
      <c r="AN115" s="72">
        <v>62735.13</v>
      </c>
      <c r="AO115" s="72">
        <v>10000</v>
      </c>
      <c r="AP115" s="72">
        <v>3754.9</v>
      </c>
      <c r="AQ115" s="72">
        <v>0</v>
      </c>
      <c r="AR115" s="72">
        <v>67597.52</v>
      </c>
      <c r="AS115" s="72">
        <v>15835.93</v>
      </c>
      <c r="AT115" s="72">
        <v>0</v>
      </c>
      <c r="AU115" s="72">
        <v>1085.04</v>
      </c>
      <c r="AV115" s="72">
        <v>27657.32</v>
      </c>
      <c r="AW115" s="72">
        <v>0</v>
      </c>
      <c r="AX115" s="72">
        <v>1570318.32</v>
      </c>
      <c r="AY115" s="48">
        <f t="shared" si="4"/>
        <v>0</v>
      </c>
      <c r="AZ115" s="72">
        <v>316.55</v>
      </c>
      <c r="BA115" s="77">
        <v>194510</v>
      </c>
      <c r="BB115" s="77">
        <v>0</v>
      </c>
      <c r="BC115" s="77">
        <v>327694</v>
      </c>
      <c r="BD115" s="77">
        <v>0</v>
      </c>
      <c r="BE115" s="77">
        <v>0</v>
      </c>
      <c r="BF115" s="77">
        <v>0</v>
      </c>
      <c r="BG115" s="47">
        <f t="shared" si="5"/>
        <v>0</v>
      </c>
      <c r="BH115" s="72">
        <v>0</v>
      </c>
      <c r="BI115" s="72">
        <v>6603</v>
      </c>
      <c r="BJ115" s="72">
        <v>2915</v>
      </c>
      <c r="BK115" s="72">
        <v>35</v>
      </c>
      <c r="BL115" s="72">
        <v>-19</v>
      </c>
      <c r="BM115" s="72">
        <v>-84</v>
      </c>
      <c r="BN115" s="72">
        <v>-259</v>
      </c>
      <c r="BO115" s="72">
        <v>-305</v>
      </c>
      <c r="BP115" s="72">
        <v>-661</v>
      </c>
      <c r="BQ115" s="72">
        <v>35</v>
      </c>
      <c r="BR115" s="72">
        <v>3</v>
      </c>
      <c r="BS115" s="72">
        <v>-468</v>
      </c>
      <c r="BT115" s="72">
        <v>-1</v>
      </c>
      <c r="BU115" s="72">
        <v>7794</v>
      </c>
      <c r="BV115" s="72">
        <v>5</v>
      </c>
      <c r="BW115" s="72">
        <v>165</v>
      </c>
      <c r="BX115" s="72">
        <v>43</v>
      </c>
      <c r="BY115" s="72">
        <v>225</v>
      </c>
      <c r="BZ115" s="72">
        <v>28</v>
      </c>
      <c r="CA115" s="72">
        <v>4</v>
      </c>
    </row>
    <row r="116" spans="1:79" s="35" customFormat="1" ht="15.6" x14ac:dyDescent="0.3">
      <c r="A116" s="45">
        <v>11</v>
      </c>
      <c r="B116" s="45" t="s">
        <v>140</v>
      </c>
      <c r="C116" s="45" t="s">
        <v>15</v>
      </c>
      <c r="D116" s="45" t="s">
        <v>484</v>
      </c>
      <c r="E116" s="45" t="s">
        <v>375</v>
      </c>
      <c r="F116" s="45" t="s">
        <v>482</v>
      </c>
      <c r="G116" s="72">
        <v>28643019.329999998</v>
      </c>
      <c r="H116" s="72">
        <v>28643030.199999999</v>
      </c>
      <c r="I116" s="72">
        <v>28135359.16</v>
      </c>
      <c r="J116" s="72">
        <v>53025.69</v>
      </c>
      <c r="K116" s="72">
        <v>2897170.69</v>
      </c>
      <c r="L116" s="72">
        <v>10915960.6</v>
      </c>
      <c r="M116" s="72">
        <v>0</v>
      </c>
      <c r="N116" s="72">
        <v>0</v>
      </c>
      <c r="O116" s="72">
        <v>385.34</v>
      </c>
      <c r="P116" s="72">
        <v>1467270.71</v>
      </c>
      <c r="Q116" s="72">
        <v>0</v>
      </c>
      <c r="R116" s="72">
        <v>0</v>
      </c>
      <c r="S116" s="72">
        <v>7665153.3399999999</v>
      </c>
      <c r="T116" s="72">
        <v>3298989.18</v>
      </c>
      <c r="U116" s="72">
        <v>0</v>
      </c>
      <c r="V116" s="72">
        <v>0</v>
      </c>
      <c r="W116" s="72">
        <v>27626556.879999999</v>
      </c>
      <c r="X116" s="72">
        <v>975.67</v>
      </c>
      <c r="Y116" s="72">
        <v>27627532.550000001</v>
      </c>
      <c r="Z116" s="73">
        <v>0.1068393</v>
      </c>
      <c r="AA116" s="73">
        <v>4.8099999999999997E-2</v>
      </c>
      <c r="AB116" s="72">
        <v>1328601.33</v>
      </c>
      <c r="AC116" s="72">
        <v>0</v>
      </c>
      <c r="AD116" s="72">
        <v>0</v>
      </c>
      <c r="AE116" s="72">
        <v>975.67</v>
      </c>
      <c r="AF116" s="72">
        <v>528.29999999999995</v>
      </c>
      <c r="AG116" s="47">
        <f t="shared" si="3"/>
        <v>1503.9699999999998</v>
      </c>
      <c r="AH116" s="72">
        <v>623309.19999999995</v>
      </c>
      <c r="AI116" s="72">
        <v>51519.96</v>
      </c>
      <c r="AJ116" s="72">
        <v>77572.58</v>
      </c>
      <c r="AK116" s="72">
        <v>0</v>
      </c>
      <c r="AL116" s="72">
        <v>64458.62</v>
      </c>
      <c r="AM116" s="72">
        <v>0</v>
      </c>
      <c r="AN116" s="72">
        <v>66306.850000000006</v>
      </c>
      <c r="AO116" s="72">
        <v>10000</v>
      </c>
      <c r="AP116" s="72">
        <v>8176.26</v>
      </c>
      <c r="AQ116" s="72">
        <v>9379.2800000000007</v>
      </c>
      <c r="AR116" s="72">
        <v>31917.439999999999</v>
      </c>
      <c r="AS116" s="72">
        <v>21752.02</v>
      </c>
      <c r="AT116" s="72">
        <v>635.29</v>
      </c>
      <c r="AU116" s="72">
        <v>1872.68</v>
      </c>
      <c r="AV116" s="72">
        <v>49399.69</v>
      </c>
      <c r="AW116" s="72">
        <v>0</v>
      </c>
      <c r="AX116" s="72">
        <v>1119537.19</v>
      </c>
      <c r="AY116" s="48">
        <f t="shared" si="4"/>
        <v>0</v>
      </c>
      <c r="AZ116" s="72">
        <v>0</v>
      </c>
      <c r="BA116" s="72">
        <v>193753</v>
      </c>
      <c r="BB116" s="72">
        <v>0</v>
      </c>
      <c r="BC116" s="72">
        <v>270372.61</v>
      </c>
      <c r="BD116" s="72">
        <v>0</v>
      </c>
      <c r="BE116" s="72">
        <v>0</v>
      </c>
      <c r="BF116" s="72">
        <v>0</v>
      </c>
      <c r="BG116" s="47">
        <f t="shared" si="5"/>
        <v>0</v>
      </c>
      <c r="BH116" s="72">
        <v>0</v>
      </c>
      <c r="BI116" s="72">
        <v>3964</v>
      </c>
      <c r="BJ116" s="72">
        <v>1638</v>
      </c>
      <c r="BK116" s="72">
        <v>5</v>
      </c>
      <c r="BL116" s="72">
        <v>-2</v>
      </c>
      <c r="BM116" s="72">
        <v>-45</v>
      </c>
      <c r="BN116" s="72">
        <v>-176</v>
      </c>
      <c r="BO116" s="72">
        <v>-161</v>
      </c>
      <c r="BP116" s="72">
        <v>-429</v>
      </c>
      <c r="BQ116" s="72">
        <v>4</v>
      </c>
      <c r="BR116" s="72">
        <v>2</v>
      </c>
      <c r="BS116" s="72">
        <v>-250</v>
      </c>
      <c r="BT116" s="72">
        <v>-7</v>
      </c>
      <c r="BU116" s="72">
        <v>4543</v>
      </c>
      <c r="BV116" s="72">
        <v>11</v>
      </c>
      <c r="BW116" s="72">
        <v>104</v>
      </c>
      <c r="BX116" s="72">
        <v>25</v>
      </c>
      <c r="BY116" s="72">
        <v>113</v>
      </c>
      <c r="BZ116" s="72">
        <v>4</v>
      </c>
      <c r="CA116" s="72">
        <v>4</v>
      </c>
    </row>
    <row r="117" spans="1:79" s="35" customFormat="1" ht="15.6" x14ac:dyDescent="0.3">
      <c r="A117" s="45">
        <v>11</v>
      </c>
      <c r="B117" s="45" t="s">
        <v>152</v>
      </c>
      <c r="C117" s="45" t="s">
        <v>153</v>
      </c>
      <c r="D117" s="45" t="s">
        <v>485</v>
      </c>
      <c r="E117" s="45" t="s">
        <v>372</v>
      </c>
      <c r="F117" s="45" t="s">
        <v>474</v>
      </c>
      <c r="G117" s="72">
        <v>71131202.409999996</v>
      </c>
      <c r="H117" s="72">
        <v>71145639.939999998</v>
      </c>
      <c r="I117" s="72">
        <v>69983259.659999996</v>
      </c>
      <c r="J117" s="72">
        <v>3890601.69</v>
      </c>
      <c r="K117" s="72">
        <v>7081884.5099999998</v>
      </c>
      <c r="L117" s="72">
        <v>20151893.620000001</v>
      </c>
      <c r="M117" s="72">
        <v>0</v>
      </c>
      <c r="N117" s="72">
        <v>0</v>
      </c>
      <c r="O117" s="72">
        <v>0</v>
      </c>
      <c r="P117" s="72">
        <v>3252947.27</v>
      </c>
      <c r="Q117" s="72">
        <v>0</v>
      </c>
      <c r="R117" s="72">
        <v>0</v>
      </c>
      <c r="S117" s="72">
        <v>19868143.460000001</v>
      </c>
      <c r="T117" s="72">
        <v>10942396.07</v>
      </c>
      <c r="U117" s="72">
        <v>0</v>
      </c>
      <c r="V117" s="72">
        <v>0</v>
      </c>
      <c r="W117" s="72">
        <v>68530890.409999996</v>
      </c>
      <c r="X117" s="72">
        <v>12932.78</v>
      </c>
      <c r="Y117" s="72">
        <v>68543823.189999998</v>
      </c>
      <c r="Z117" s="73">
        <v>7.8253959999999997E-2</v>
      </c>
      <c r="AA117" s="76">
        <v>4.8599999999999997E-2</v>
      </c>
      <c r="AB117" s="72">
        <v>3328283.15</v>
      </c>
      <c r="AC117" s="72">
        <v>0</v>
      </c>
      <c r="AD117" s="72">
        <v>0</v>
      </c>
      <c r="AE117" s="72">
        <v>12932.78</v>
      </c>
      <c r="AF117" s="72">
        <v>0</v>
      </c>
      <c r="AG117" s="47">
        <f t="shared" si="3"/>
        <v>12932.78</v>
      </c>
      <c r="AH117" s="72">
        <v>1544289.16</v>
      </c>
      <c r="AI117" s="72">
        <v>153366.45000000001</v>
      </c>
      <c r="AJ117" s="72">
        <v>352529.01</v>
      </c>
      <c r="AK117" s="72">
        <v>79687.259999999995</v>
      </c>
      <c r="AL117" s="72">
        <v>513404.55</v>
      </c>
      <c r="AM117" s="72">
        <v>6850.45</v>
      </c>
      <c r="AN117" s="72">
        <v>33042.370000000003</v>
      </c>
      <c r="AO117" s="72">
        <v>11500</v>
      </c>
      <c r="AP117" s="72">
        <v>5679.5</v>
      </c>
      <c r="AQ117" s="72">
        <v>0</v>
      </c>
      <c r="AR117" s="72">
        <v>69759.31</v>
      </c>
      <c r="AS117" s="72">
        <v>26870.54</v>
      </c>
      <c r="AT117" s="72">
        <v>36556.93</v>
      </c>
      <c r="AU117" s="72">
        <v>0</v>
      </c>
      <c r="AV117" s="72">
        <v>34252.14</v>
      </c>
      <c r="AW117" s="72">
        <v>0</v>
      </c>
      <c r="AX117" s="72">
        <v>3152887.9</v>
      </c>
      <c r="AY117" s="48">
        <f t="shared" si="4"/>
        <v>0</v>
      </c>
      <c r="AZ117" s="72">
        <v>0</v>
      </c>
      <c r="BA117" s="77">
        <v>194510</v>
      </c>
      <c r="BB117" s="77">
        <v>0</v>
      </c>
      <c r="BC117" s="77">
        <v>644932</v>
      </c>
      <c r="BD117" s="77">
        <v>0</v>
      </c>
      <c r="BE117" s="77">
        <v>0</v>
      </c>
      <c r="BF117" s="77">
        <v>0</v>
      </c>
      <c r="BG117" s="47">
        <f t="shared" si="5"/>
        <v>0</v>
      </c>
      <c r="BH117" s="72">
        <v>0</v>
      </c>
      <c r="BI117" s="72">
        <v>9668</v>
      </c>
      <c r="BJ117" s="72">
        <v>5051</v>
      </c>
      <c r="BK117" s="72">
        <v>178</v>
      </c>
      <c r="BL117" s="72">
        <v>-85</v>
      </c>
      <c r="BM117" s="72">
        <v>-122</v>
      </c>
      <c r="BN117" s="72">
        <v>-362</v>
      </c>
      <c r="BO117" s="72">
        <v>-760</v>
      </c>
      <c r="BP117" s="72">
        <v>-1659</v>
      </c>
      <c r="BQ117" s="72">
        <v>2</v>
      </c>
      <c r="BR117" s="72">
        <v>23</v>
      </c>
      <c r="BS117" s="72">
        <v>-765</v>
      </c>
      <c r="BT117" s="72">
        <v>-3</v>
      </c>
      <c r="BU117" s="72">
        <v>11166</v>
      </c>
      <c r="BV117" s="72">
        <v>4</v>
      </c>
      <c r="BW117" s="72">
        <v>291</v>
      </c>
      <c r="BX117" s="72">
        <v>90</v>
      </c>
      <c r="BY117" s="72">
        <v>348</v>
      </c>
      <c r="BZ117" s="72">
        <v>4</v>
      </c>
      <c r="CA117" s="72">
        <v>3</v>
      </c>
    </row>
    <row r="118" spans="1:79" s="35" customFormat="1" ht="15.6" x14ac:dyDescent="0.3">
      <c r="A118" s="45">
        <v>11</v>
      </c>
      <c r="B118" s="45" t="s">
        <v>161</v>
      </c>
      <c r="C118" s="45" t="s">
        <v>162</v>
      </c>
      <c r="D118" s="45" t="s">
        <v>486</v>
      </c>
      <c r="E118" s="45" t="s">
        <v>372</v>
      </c>
      <c r="F118" s="45" t="s">
        <v>474</v>
      </c>
      <c r="G118" s="72">
        <v>15236744.609999999</v>
      </c>
      <c r="H118" s="72">
        <v>15236744.609999999</v>
      </c>
      <c r="I118" s="72">
        <v>14866187.92</v>
      </c>
      <c r="J118" s="72">
        <v>485120.03</v>
      </c>
      <c r="K118" s="72">
        <v>1192342.1200000001</v>
      </c>
      <c r="L118" s="72">
        <v>4122497.18</v>
      </c>
      <c r="M118" s="72">
        <v>4396.76</v>
      </c>
      <c r="N118" s="72">
        <v>0</v>
      </c>
      <c r="O118" s="72">
        <v>0</v>
      </c>
      <c r="P118" s="72">
        <v>467979.29</v>
      </c>
      <c r="Q118" s="72">
        <v>0</v>
      </c>
      <c r="R118" s="72">
        <v>0</v>
      </c>
      <c r="S118" s="72">
        <v>5307646.74</v>
      </c>
      <c r="T118" s="72">
        <v>1904548.58</v>
      </c>
      <c r="U118" s="72">
        <v>0</v>
      </c>
      <c r="V118" s="72">
        <v>0</v>
      </c>
      <c r="W118" s="72">
        <v>14353099.949999999</v>
      </c>
      <c r="X118" s="72">
        <v>4396.76</v>
      </c>
      <c r="Y118" s="72">
        <v>14357496.710000001</v>
      </c>
      <c r="Z118" s="73">
        <v>0.1290779</v>
      </c>
      <c r="AA118" s="73">
        <v>6.08E-2</v>
      </c>
      <c r="AB118" s="72">
        <v>872966.01</v>
      </c>
      <c r="AC118" s="72">
        <v>0</v>
      </c>
      <c r="AD118" s="72">
        <v>0</v>
      </c>
      <c r="AE118" s="72">
        <v>0</v>
      </c>
      <c r="AF118" s="72">
        <v>260.55</v>
      </c>
      <c r="AG118" s="47">
        <f t="shared" si="3"/>
        <v>260.55</v>
      </c>
      <c r="AH118" s="72">
        <v>343590.51</v>
      </c>
      <c r="AI118" s="72">
        <v>35835.949999999997</v>
      </c>
      <c r="AJ118" s="72">
        <v>82426.81</v>
      </c>
      <c r="AK118" s="72">
        <v>826.95</v>
      </c>
      <c r="AL118" s="72">
        <v>40086</v>
      </c>
      <c r="AM118" s="72">
        <v>10926</v>
      </c>
      <c r="AN118" s="72">
        <v>35289.379999999997</v>
      </c>
      <c r="AO118" s="72">
        <v>10000</v>
      </c>
      <c r="AP118" s="72">
        <v>0</v>
      </c>
      <c r="AQ118" s="72">
        <v>5256</v>
      </c>
      <c r="AR118" s="72">
        <v>33582.71</v>
      </c>
      <c r="AS118" s="72">
        <v>7224.34</v>
      </c>
      <c r="AT118" s="72">
        <v>2185</v>
      </c>
      <c r="AU118" s="72">
        <v>1072.75</v>
      </c>
      <c r="AV118" s="72">
        <v>9284.2900000000009</v>
      </c>
      <c r="AW118" s="72">
        <v>0</v>
      </c>
      <c r="AX118" s="72">
        <v>667461.18999999994</v>
      </c>
      <c r="AY118" s="48">
        <f t="shared" si="4"/>
        <v>0</v>
      </c>
      <c r="AZ118" s="72">
        <v>0</v>
      </c>
      <c r="BA118" s="72">
        <v>194509.92</v>
      </c>
      <c r="BB118" s="72">
        <v>0</v>
      </c>
      <c r="BC118" s="72">
        <v>139089.85</v>
      </c>
      <c r="BD118" s="72">
        <v>0</v>
      </c>
      <c r="BE118" s="72">
        <v>0</v>
      </c>
      <c r="BF118" s="72">
        <v>0</v>
      </c>
      <c r="BG118" s="47">
        <f t="shared" si="5"/>
        <v>0</v>
      </c>
      <c r="BH118" s="72">
        <v>0</v>
      </c>
      <c r="BI118" s="72">
        <v>1883</v>
      </c>
      <c r="BJ118" s="72">
        <v>883</v>
      </c>
      <c r="BK118" s="72">
        <v>4</v>
      </c>
      <c r="BL118" s="72">
        <v>0</v>
      </c>
      <c r="BM118" s="72">
        <v>-42</v>
      </c>
      <c r="BN118" s="72">
        <v>-87</v>
      </c>
      <c r="BO118" s="72">
        <v>-147</v>
      </c>
      <c r="BP118" s="72">
        <v>-197</v>
      </c>
      <c r="BQ118" s="72">
        <v>17</v>
      </c>
      <c r="BR118" s="72">
        <v>1</v>
      </c>
      <c r="BS118" s="72">
        <v>-216</v>
      </c>
      <c r="BT118" s="72">
        <v>-1</v>
      </c>
      <c r="BU118" s="72">
        <v>2098</v>
      </c>
      <c r="BV118" s="72">
        <v>0</v>
      </c>
      <c r="BW118" s="72">
        <v>79</v>
      </c>
      <c r="BX118" s="72">
        <v>26</v>
      </c>
      <c r="BY118" s="72">
        <v>72</v>
      </c>
      <c r="BZ118" s="72">
        <v>38</v>
      </c>
      <c r="CA118" s="72">
        <v>3</v>
      </c>
    </row>
    <row r="119" spans="1:79" s="35" customFormat="1" ht="15.6" x14ac:dyDescent="0.3">
      <c r="A119" s="45">
        <v>11</v>
      </c>
      <c r="B119" s="45" t="s">
        <v>342</v>
      </c>
      <c r="C119" s="45" t="s">
        <v>343</v>
      </c>
      <c r="D119" s="45" t="s">
        <v>487</v>
      </c>
      <c r="E119" s="45" t="s">
        <v>372</v>
      </c>
      <c r="F119" s="45" t="s">
        <v>474</v>
      </c>
      <c r="G119" s="72">
        <v>64205483.890000001</v>
      </c>
      <c r="H119" s="72">
        <v>64205483.890000001</v>
      </c>
      <c r="I119" s="72">
        <v>63396714.630000003</v>
      </c>
      <c r="J119" s="72">
        <v>3727691.79</v>
      </c>
      <c r="K119" s="72">
        <v>6394223.1699999999</v>
      </c>
      <c r="L119" s="72">
        <v>15542035.859999999</v>
      </c>
      <c r="M119" s="72">
        <v>0</v>
      </c>
      <c r="N119" s="72">
        <v>0</v>
      </c>
      <c r="O119" s="72">
        <v>0</v>
      </c>
      <c r="P119" s="72">
        <v>2295161.9700000002</v>
      </c>
      <c r="Q119" s="72">
        <v>0</v>
      </c>
      <c r="R119" s="72">
        <v>0</v>
      </c>
      <c r="S119" s="72">
        <v>22904670.84</v>
      </c>
      <c r="T119" s="72">
        <v>7158821.1200000001</v>
      </c>
      <c r="U119" s="72">
        <v>0</v>
      </c>
      <c r="V119" s="72">
        <v>0</v>
      </c>
      <c r="W119" s="72">
        <v>61165685.719999999</v>
      </c>
      <c r="X119" s="72">
        <v>24669.71</v>
      </c>
      <c r="Y119" s="72">
        <v>61190355.43</v>
      </c>
      <c r="Z119" s="73">
        <v>0.1116542</v>
      </c>
      <c r="AA119" s="73">
        <v>5.1400000000000001E-2</v>
      </c>
      <c r="AB119" s="72">
        <v>3143080.97</v>
      </c>
      <c r="AC119" s="72">
        <v>0</v>
      </c>
      <c r="AD119" s="72">
        <v>0</v>
      </c>
      <c r="AE119" s="72">
        <v>0</v>
      </c>
      <c r="AF119" s="72">
        <v>737</v>
      </c>
      <c r="AG119" s="47">
        <f t="shared" si="3"/>
        <v>737</v>
      </c>
      <c r="AH119" s="72">
        <v>1540937.6</v>
      </c>
      <c r="AI119" s="72">
        <v>120787.67</v>
      </c>
      <c r="AJ119" s="72">
        <v>399009.8</v>
      </c>
      <c r="AK119" s="72">
        <v>0</v>
      </c>
      <c r="AL119" s="72">
        <v>176802.73</v>
      </c>
      <c r="AM119" s="72">
        <v>5096.8599999999997</v>
      </c>
      <c r="AN119" s="72">
        <v>48004.23</v>
      </c>
      <c r="AO119" s="72">
        <v>10500</v>
      </c>
      <c r="AP119" s="72">
        <v>4710</v>
      </c>
      <c r="AQ119" s="72">
        <v>3324.86</v>
      </c>
      <c r="AR119" s="72">
        <v>84311.01</v>
      </c>
      <c r="AS119" s="72">
        <v>35733.49</v>
      </c>
      <c r="AT119" s="72">
        <v>24497.17</v>
      </c>
      <c r="AU119" s="72">
        <v>0</v>
      </c>
      <c r="AV119" s="72">
        <v>172025.45</v>
      </c>
      <c r="AW119" s="72">
        <v>0</v>
      </c>
      <c r="AX119" s="72">
        <v>2930220.84</v>
      </c>
      <c r="AY119" s="48">
        <f t="shared" si="4"/>
        <v>0</v>
      </c>
      <c r="AZ119" s="72">
        <v>107.91</v>
      </c>
      <c r="BA119" s="72">
        <v>194510</v>
      </c>
      <c r="BB119" s="72">
        <v>0</v>
      </c>
      <c r="BC119" s="72">
        <v>541085.56999999995</v>
      </c>
      <c r="BD119" s="72">
        <v>0</v>
      </c>
      <c r="BE119" s="72">
        <v>0</v>
      </c>
      <c r="BF119" s="72">
        <v>0</v>
      </c>
      <c r="BG119" s="47">
        <f t="shared" si="5"/>
        <v>0</v>
      </c>
      <c r="BH119" s="72">
        <v>0</v>
      </c>
      <c r="BI119" s="72">
        <v>7177</v>
      </c>
      <c r="BJ119" s="72">
        <v>3659</v>
      </c>
      <c r="BK119" s="72">
        <v>0</v>
      </c>
      <c r="BL119" s="72">
        <v>0</v>
      </c>
      <c r="BM119" s="72">
        <v>-131</v>
      </c>
      <c r="BN119" s="72">
        <v>-346</v>
      </c>
      <c r="BO119" s="72">
        <v>-530</v>
      </c>
      <c r="BP119" s="72">
        <v>-642</v>
      </c>
      <c r="BQ119" s="72">
        <v>45</v>
      </c>
      <c r="BR119" s="72">
        <v>-8</v>
      </c>
      <c r="BS119" s="72">
        <v>-557</v>
      </c>
      <c r="BT119" s="72">
        <v>-2</v>
      </c>
      <c r="BU119" s="72">
        <v>8665</v>
      </c>
      <c r="BV119" s="72">
        <v>9</v>
      </c>
      <c r="BW119" s="72">
        <v>247</v>
      </c>
      <c r="BX119" s="72">
        <v>61</v>
      </c>
      <c r="BY119" s="72">
        <v>238</v>
      </c>
      <c r="BZ119" s="72">
        <v>5</v>
      </c>
      <c r="CA119" s="72">
        <v>6</v>
      </c>
    </row>
    <row r="120" spans="1:79" s="35" customFormat="1" ht="15.6" x14ac:dyDescent="0.3">
      <c r="A120" s="45">
        <v>11</v>
      </c>
      <c r="B120" s="45" t="s">
        <v>220</v>
      </c>
      <c r="C120" s="45" t="s">
        <v>15</v>
      </c>
      <c r="D120" s="45" t="s">
        <v>485</v>
      </c>
      <c r="E120" s="45" t="s">
        <v>372</v>
      </c>
      <c r="F120" s="45" t="s">
        <v>474</v>
      </c>
      <c r="G120" s="72">
        <v>71449797.939999998</v>
      </c>
      <c r="H120" s="72">
        <v>71449797.939999998</v>
      </c>
      <c r="I120" s="72">
        <v>70167867.579999998</v>
      </c>
      <c r="J120" s="72">
        <v>5134571.45</v>
      </c>
      <c r="K120" s="72">
        <v>7016069.0199999996</v>
      </c>
      <c r="L120" s="72">
        <v>19587653.469999999</v>
      </c>
      <c r="M120" s="72">
        <v>0</v>
      </c>
      <c r="N120" s="72">
        <v>0</v>
      </c>
      <c r="O120" s="72">
        <v>0</v>
      </c>
      <c r="P120" s="72">
        <v>3175133.89</v>
      </c>
      <c r="Q120" s="72">
        <v>0</v>
      </c>
      <c r="R120" s="72">
        <v>0</v>
      </c>
      <c r="S120" s="72">
        <v>20238167.949999999</v>
      </c>
      <c r="T120" s="72">
        <v>11009839.369999999</v>
      </c>
      <c r="U120" s="72">
        <v>0</v>
      </c>
      <c r="V120" s="72">
        <v>0</v>
      </c>
      <c r="W120" s="72">
        <v>69960757.560000002</v>
      </c>
      <c r="X120" s="72">
        <v>0</v>
      </c>
      <c r="Y120" s="72">
        <v>69960757.560000002</v>
      </c>
      <c r="Z120" s="73">
        <v>3.145589E-2</v>
      </c>
      <c r="AA120" s="73">
        <v>5.3999999999999999E-2</v>
      </c>
      <c r="AB120" s="72">
        <v>3781184.35</v>
      </c>
      <c r="AC120" s="72">
        <v>0</v>
      </c>
      <c r="AD120" s="72">
        <v>0</v>
      </c>
      <c r="AE120" s="72">
        <v>0</v>
      </c>
      <c r="AF120" s="72">
        <v>0</v>
      </c>
      <c r="AG120" s="47">
        <f t="shared" si="3"/>
        <v>0</v>
      </c>
      <c r="AH120" s="72">
        <v>1808562.28</v>
      </c>
      <c r="AI120" s="72">
        <v>148535.35999999999</v>
      </c>
      <c r="AJ120" s="72">
        <v>409571.42</v>
      </c>
      <c r="AK120" s="72">
        <v>0</v>
      </c>
      <c r="AL120" s="72">
        <v>383534.93</v>
      </c>
      <c r="AM120" s="72">
        <v>7855.61</v>
      </c>
      <c r="AN120" s="72">
        <v>89158.42</v>
      </c>
      <c r="AO120" s="72">
        <v>11500</v>
      </c>
      <c r="AP120" s="72">
        <v>13579.5</v>
      </c>
      <c r="AQ120" s="72">
        <v>0</v>
      </c>
      <c r="AR120" s="72">
        <v>112684.59</v>
      </c>
      <c r="AS120" s="72">
        <v>32801.24</v>
      </c>
      <c r="AT120" s="72">
        <v>31402.5</v>
      </c>
      <c r="AU120" s="72">
        <v>1251.54</v>
      </c>
      <c r="AV120" s="72">
        <v>155221.41</v>
      </c>
      <c r="AW120" s="72">
        <v>0</v>
      </c>
      <c r="AX120" s="72">
        <v>3522764.82</v>
      </c>
      <c r="AY120" s="48">
        <f t="shared" si="4"/>
        <v>0</v>
      </c>
      <c r="AZ120" s="72">
        <v>0</v>
      </c>
      <c r="BA120" s="72">
        <v>194510</v>
      </c>
      <c r="BB120" s="72">
        <v>0</v>
      </c>
      <c r="BC120" s="72">
        <v>728838.34</v>
      </c>
      <c r="BD120" s="72">
        <v>0</v>
      </c>
      <c r="BE120" s="72">
        <v>0</v>
      </c>
      <c r="BF120" s="72">
        <v>0</v>
      </c>
      <c r="BG120" s="47">
        <f t="shared" si="5"/>
        <v>0</v>
      </c>
      <c r="BH120" s="72">
        <v>0</v>
      </c>
      <c r="BI120" s="72">
        <v>10398</v>
      </c>
      <c r="BJ120" s="72">
        <v>5031</v>
      </c>
      <c r="BK120" s="72">
        <v>1</v>
      </c>
      <c r="BL120" s="72">
        <v>-1</v>
      </c>
      <c r="BM120" s="72">
        <v>-98</v>
      </c>
      <c r="BN120" s="72">
        <v>-377</v>
      </c>
      <c r="BO120" s="72">
        <v>-794</v>
      </c>
      <c r="BP120" s="72">
        <v>-1385</v>
      </c>
      <c r="BQ120" s="72">
        <v>35</v>
      </c>
      <c r="BR120" s="72">
        <v>-21</v>
      </c>
      <c r="BS120" s="72">
        <v>-804</v>
      </c>
      <c r="BT120" s="72">
        <v>-1</v>
      </c>
      <c r="BU120" s="72">
        <v>11984</v>
      </c>
      <c r="BV120" s="72">
        <v>37</v>
      </c>
      <c r="BW120" s="72">
        <v>329</v>
      </c>
      <c r="BX120" s="72">
        <v>80</v>
      </c>
      <c r="BY120" s="72">
        <v>390</v>
      </c>
      <c r="BZ120" s="72">
        <v>2</v>
      </c>
      <c r="CA120" s="72">
        <v>10</v>
      </c>
    </row>
    <row r="121" spans="1:79" s="35" customFormat="1" ht="15.6" x14ac:dyDescent="0.3">
      <c r="A121" s="45">
        <v>12</v>
      </c>
      <c r="B121" s="45" t="s">
        <v>35</v>
      </c>
      <c r="C121" s="45" t="s">
        <v>36</v>
      </c>
      <c r="D121" s="45" t="s">
        <v>488</v>
      </c>
      <c r="E121" s="51"/>
      <c r="F121" s="45" t="s">
        <v>489</v>
      </c>
      <c r="G121" s="72">
        <v>13625857.83</v>
      </c>
      <c r="H121" s="72">
        <v>13628536.48</v>
      </c>
      <c r="I121" s="72">
        <v>13500980.65</v>
      </c>
      <c r="J121" s="72">
        <v>0</v>
      </c>
      <c r="K121" s="72">
        <v>815389.88</v>
      </c>
      <c r="L121" s="72">
        <v>2976095.73</v>
      </c>
      <c r="M121" s="72">
        <v>0</v>
      </c>
      <c r="N121" s="72">
        <v>0</v>
      </c>
      <c r="O121" s="72">
        <v>0</v>
      </c>
      <c r="P121" s="72">
        <v>1228985.44</v>
      </c>
      <c r="Q121" s="72">
        <v>0</v>
      </c>
      <c r="R121" s="72">
        <v>0</v>
      </c>
      <c r="S121" s="72">
        <v>5711122.1399999997</v>
      </c>
      <c r="T121" s="72">
        <v>1613995.33</v>
      </c>
      <c r="U121" s="72">
        <v>0</v>
      </c>
      <c r="V121" s="72">
        <v>0</v>
      </c>
      <c r="W121" s="72">
        <v>12345588.52</v>
      </c>
      <c r="X121" s="72">
        <v>897393.4</v>
      </c>
      <c r="Y121" s="72">
        <v>13242981.92</v>
      </c>
      <c r="Z121" s="73">
        <v>9.8996360000000005E-2</v>
      </c>
      <c r="AA121" s="73">
        <v>7.1999999999999995E-2</v>
      </c>
      <c r="AB121" s="72">
        <v>894714.75</v>
      </c>
      <c r="AC121" s="72">
        <v>0</v>
      </c>
      <c r="AD121" s="72">
        <v>0</v>
      </c>
      <c r="AE121" s="72">
        <v>2678.65</v>
      </c>
      <c r="AF121" s="72">
        <v>0</v>
      </c>
      <c r="AG121" s="47">
        <f t="shared" si="3"/>
        <v>2678.65</v>
      </c>
      <c r="AH121" s="72">
        <v>288836.44</v>
      </c>
      <c r="AI121" s="72">
        <v>29362.38</v>
      </c>
      <c r="AJ121" s="72">
        <v>62800.85</v>
      </c>
      <c r="AK121" s="72">
        <v>0</v>
      </c>
      <c r="AL121" s="72">
        <v>20100</v>
      </c>
      <c r="AM121" s="72">
        <v>0</v>
      </c>
      <c r="AN121" s="72">
        <v>53324.480000000003</v>
      </c>
      <c r="AO121" s="72">
        <v>9242</v>
      </c>
      <c r="AP121" s="72">
        <v>78633.55</v>
      </c>
      <c r="AQ121" s="72">
        <v>0</v>
      </c>
      <c r="AR121" s="72">
        <v>29636.400000000001</v>
      </c>
      <c r="AS121" s="72">
        <v>14376.59</v>
      </c>
      <c r="AT121" s="72">
        <v>0</v>
      </c>
      <c r="AU121" s="72">
        <v>0</v>
      </c>
      <c r="AV121" s="72">
        <v>36413.17</v>
      </c>
      <c r="AW121" s="72">
        <v>0</v>
      </c>
      <c r="AX121" s="72">
        <v>690265.51</v>
      </c>
      <c r="AY121" s="48">
        <f t="shared" si="4"/>
        <v>0</v>
      </c>
      <c r="AZ121" s="72">
        <v>0</v>
      </c>
      <c r="BA121" s="72">
        <v>194510</v>
      </c>
      <c r="BB121" s="72">
        <v>0</v>
      </c>
      <c r="BC121" s="72">
        <v>113093.4</v>
      </c>
      <c r="BD121" s="72">
        <v>0</v>
      </c>
      <c r="BE121" s="72">
        <v>0</v>
      </c>
      <c r="BF121" s="72">
        <v>0</v>
      </c>
      <c r="BG121" s="47">
        <f t="shared" si="5"/>
        <v>0</v>
      </c>
      <c r="BH121" s="72">
        <v>0</v>
      </c>
      <c r="BI121" s="72">
        <v>2448</v>
      </c>
      <c r="BJ121" s="72">
        <v>845</v>
      </c>
      <c r="BK121" s="72">
        <v>3</v>
      </c>
      <c r="BL121" s="72">
        <v>1</v>
      </c>
      <c r="BM121" s="72">
        <v>-23</v>
      </c>
      <c r="BN121" s="72">
        <v>-121</v>
      </c>
      <c r="BO121" s="72">
        <v>-62</v>
      </c>
      <c r="BP121" s="72">
        <v>-146</v>
      </c>
      <c r="BQ121" s="72">
        <v>0</v>
      </c>
      <c r="BR121" s="72">
        <v>-7</v>
      </c>
      <c r="BS121" s="72">
        <v>-294</v>
      </c>
      <c r="BT121" s="72">
        <v>-6</v>
      </c>
      <c r="BU121" s="72">
        <v>2638</v>
      </c>
      <c r="BV121" s="72">
        <v>0</v>
      </c>
      <c r="BW121" s="72">
        <v>38</v>
      </c>
      <c r="BX121" s="72">
        <v>20</v>
      </c>
      <c r="BY121" s="72">
        <v>231</v>
      </c>
      <c r="BZ121" s="72">
        <v>4</v>
      </c>
      <c r="CA121" s="72">
        <v>1</v>
      </c>
    </row>
    <row r="122" spans="1:79" s="35" customFormat="1" ht="15.6" x14ac:dyDescent="0.3">
      <c r="A122" s="45">
        <v>12</v>
      </c>
      <c r="B122" s="45" t="s">
        <v>81</v>
      </c>
      <c r="C122" s="45" t="s">
        <v>82</v>
      </c>
      <c r="D122" s="45" t="s">
        <v>490</v>
      </c>
      <c r="E122" s="51"/>
      <c r="F122" s="45" t="s">
        <v>491</v>
      </c>
      <c r="G122" s="72">
        <v>3274049.57</v>
      </c>
      <c r="H122" s="72">
        <v>3274517.94</v>
      </c>
      <c r="I122" s="72">
        <v>3263704.29</v>
      </c>
      <c r="J122" s="72">
        <v>4797</v>
      </c>
      <c r="K122" s="72">
        <v>86082.64</v>
      </c>
      <c r="L122" s="72">
        <v>211313.67</v>
      </c>
      <c r="M122" s="72">
        <v>0</v>
      </c>
      <c r="N122" s="72">
        <v>0</v>
      </c>
      <c r="O122" s="72">
        <v>0</v>
      </c>
      <c r="P122" s="72">
        <v>234596.15</v>
      </c>
      <c r="Q122" s="72">
        <v>0</v>
      </c>
      <c r="R122" s="72">
        <v>0</v>
      </c>
      <c r="S122" s="72">
        <v>2205153.48</v>
      </c>
      <c r="T122" s="72">
        <v>272398.46999999997</v>
      </c>
      <c r="U122" s="72">
        <v>0</v>
      </c>
      <c r="V122" s="72">
        <v>0</v>
      </c>
      <c r="W122" s="72">
        <v>3014591.41</v>
      </c>
      <c r="X122" s="72">
        <v>264748.13</v>
      </c>
      <c r="Y122" s="72">
        <v>3279339.54</v>
      </c>
      <c r="Z122" s="73">
        <v>4.7230149999999999E-2</v>
      </c>
      <c r="AA122" s="76">
        <v>8.8499999999999995E-2</v>
      </c>
      <c r="AB122" s="72">
        <v>266894.02</v>
      </c>
      <c r="AC122" s="72">
        <v>0</v>
      </c>
      <c r="AD122" s="72">
        <v>0</v>
      </c>
      <c r="AE122" s="72">
        <v>468.37</v>
      </c>
      <c r="AF122" s="72">
        <v>0</v>
      </c>
      <c r="AG122" s="47">
        <f t="shared" si="3"/>
        <v>468.37</v>
      </c>
      <c r="AH122" s="72">
        <v>60579.81</v>
      </c>
      <c r="AI122" s="72">
        <v>4786.88</v>
      </c>
      <c r="AJ122" s="72">
        <v>4561.28</v>
      </c>
      <c r="AK122" s="72">
        <v>0</v>
      </c>
      <c r="AL122" s="72">
        <v>995.45</v>
      </c>
      <c r="AM122" s="72">
        <v>0</v>
      </c>
      <c r="AN122" s="72">
        <v>9936.35</v>
      </c>
      <c r="AO122" s="72">
        <v>4496</v>
      </c>
      <c r="AP122" s="72">
        <v>3089.04</v>
      </c>
      <c r="AQ122" s="72">
        <v>0</v>
      </c>
      <c r="AR122" s="72">
        <v>9222.48</v>
      </c>
      <c r="AS122" s="72">
        <v>0</v>
      </c>
      <c r="AT122" s="72">
        <v>0</v>
      </c>
      <c r="AU122" s="72">
        <v>1200</v>
      </c>
      <c r="AV122" s="72">
        <v>0</v>
      </c>
      <c r="AW122" s="72">
        <v>79026</v>
      </c>
      <c r="AX122" s="72">
        <v>105108.81</v>
      </c>
      <c r="AY122" s="48">
        <f t="shared" si="4"/>
        <v>0.75184944059399017</v>
      </c>
      <c r="AZ122" s="72">
        <v>0</v>
      </c>
      <c r="BA122" s="77">
        <v>163797</v>
      </c>
      <c r="BB122" s="77">
        <v>612.07000000000005</v>
      </c>
      <c r="BC122" s="77">
        <v>22361</v>
      </c>
      <c r="BD122" s="77">
        <v>0</v>
      </c>
      <c r="BE122" s="77">
        <v>0</v>
      </c>
      <c r="BF122" s="77">
        <v>0</v>
      </c>
      <c r="BG122" s="47">
        <f t="shared" si="5"/>
        <v>0</v>
      </c>
      <c r="BH122" s="72">
        <v>0</v>
      </c>
      <c r="BI122" s="72">
        <v>513</v>
      </c>
      <c r="BJ122" s="72">
        <v>151</v>
      </c>
      <c r="BK122" s="72">
        <v>0</v>
      </c>
      <c r="BL122" s="72">
        <v>0</v>
      </c>
      <c r="BM122" s="72">
        <v>-4</v>
      </c>
      <c r="BN122" s="72">
        <v>-24</v>
      </c>
      <c r="BO122" s="72">
        <v>-4</v>
      </c>
      <c r="BP122" s="72">
        <v>-26</v>
      </c>
      <c r="BQ122" s="72">
        <v>0</v>
      </c>
      <c r="BR122" s="72">
        <v>0</v>
      </c>
      <c r="BS122" s="72">
        <v>-38</v>
      </c>
      <c r="BT122" s="72">
        <v>-3</v>
      </c>
      <c r="BU122" s="72">
        <v>565</v>
      </c>
      <c r="BV122" s="72">
        <v>2</v>
      </c>
      <c r="BW122" s="72">
        <v>11</v>
      </c>
      <c r="BX122" s="72">
        <v>4</v>
      </c>
      <c r="BY122" s="72">
        <v>23</v>
      </c>
      <c r="BZ122" s="72">
        <v>0</v>
      </c>
      <c r="CA122" s="72">
        <v>0</v>
      </c>
    </row>
    <row r="123" spans="1:79" s="35" customFormat="1" ht="15.6" x14ac:dyDescent="0.3">
      <c r="A123" s="45">
        <v>12</v>
      </c>
      <c r="B123" s="45" t="s">
        <v>84</v>
      </c>
      <c r="C123" s="45" t="s">
        <v>85</v>
      </c>
      <c r="D123" s="45" t="s">
        <v>492</v>
      </c>
      <c r="E123" s="45" t="s">
        <v>372</v>
      </c>
      <c r="F123" s="45" t="s">
        <v>493</v>
      </c>
      <c r="G123" s="72">
        <v>3529713.92</v>
      </c>
      <c r="H123" s="72">
        <v>3529713.92</v>
      </c>
      <c r="I123" s="72">
        <v>3506883.57</v>
      </c>
      <c r="J123" s="72">
        <v>56094.69</v>
      </c>
      <c r="K123" s="72">
        <v>119968</v>
      </c>
      <c r="L123" s="72">
        <v>222205.07</v>
      </c>
      <c r="M123" s="72">
        <v>0</v>
      </c>
      <c r="N123" s="72">
        <v>0</v>
      </c>
      <c r="O123" s="72">
        <v>1119.1500000000001</v>
      </c>
      <c r="P123" s="72">
        <v>306300.46000000002</v>
      </c>
      <c r="Q123" s="72">
        <v>0</v>
      </c>
      <c r="R123" s="72">
        <v>0</v>
      </c>
      <c r="S123" s="72">
        <v>2196158.44</v>
      </c>
      <c r="T123" s="72">
        <v>277555.32</v>
      </c>
      <c r="U123" s="72">
        <v>0</v>
      </c>
      <c r="V123" s="72">
        <v>0</v>
      </c>
      <c r="W123" s="72">
        <v>3179737.78</v>
      </c>
      <c r="X123" s="72">
        <v>317988.90999999997</v>
      </c>
      <c r="Y123" s="72">
        <v>3497726.69</v>
      </c>
      <c r="Z123" s="73">
        <v>3.1931719999999997E-2</v>
      </c>
      <c r="AA123" s="73">
        <v>0.1</v>
      </c>
      <c r="AB123" s="72">
        <v>317988.90999999997</v>
      </c>
      <c r="AC123" s="72">
        <v>0</v>
      </c>
      <c r="AD123" s="72">
        <v>0</v>
      </c>
      <c r="AE123" s="72">
        <v>0</v>
      </c>
      <c r="AF123" s="72">
        <v>0</v>
      </c>
      <c r="AG123" s="47">
        <f t="shared" si="3"/>
        <v>0</v>
      </c>
      <c r="AH123" s="72">
        <v>65530</v>
      </c>
      <c r="AI123" s="72">
        <v>4302.83</v>
      </c>
      <c r="AJ123" s="72">
        <v>12753.68</v>
      </c>
      <c r="AK123" s="72">
        <v>0</v>
      </c>
      <c r="AL123" s="72">
        <v>18637.53</v>
      </c>
      <c r="AM123" s="72">
        <v>0</v>
      </c>
      <c r="AN123" s="72">
        <v>7542.1</v>
      </c>
      <c r="AO123" s="72">
        <v>4642</v>
      </c>
      <c r="AP123" s="72">
        <v>0</v>
      </c>
      <c r="AQ123" s="72">
        <v>0</v>
      </c>
      <c r="AR123" s="72">
        <v>18026.16</v>
      </c>
      <c r="AS123" s="72">
        <v>7060.51</v>
      </c>
      <c r="AT123" s="72">
        <v>0</v>
      </c>
      <c r="AU123" s="72">
        <v>0</v>
      </c>
      <c r="AV123" s="72">
        <v>2426.1</v>
      </c>
      <c r="AW123" s="72">
        <v>143745.53</v>
      </c>
      <c r="AX123" s="72">
        <v>157900.56</v>
      </c>
      <c r="AY123" s="48">
        <f t="shared" si="4"/>
        <v>0.91035478278227766</v>
      </c>
      <c r="AZ123" s="72">
        <v>0</v>
      </c>
      <c r="BA123" s="72">
        <v>160393.21</v>
      </c>
      <c r="BB123" s="72">
        <v>5065.21</v>
      </c>
      <c r="BC123" s="72">
        <v>-20</v>
      </c>
      <c r="BD123" s="72">
        <v>0</v>
      </c>
      <c r="BE123" s="72">
        <v>0</v>
      </c>
      <c r="BF123" s="72">
        <v>0</v>
      </c>
      <c r="BG123" s="47">
        <f t="shared" si="5"/>
        <v>0</v>
      </c>
      <c r="BH123" s="72">
        <v>0</v>
      </c>
      <c r="BI123" s="72">
        <v>409</v>
      </c>
      <c r="BJ123" s="72">
        <v>164</v>
      </c>
      <c r="BK123" s="72">
        <v>0</v>
      </c>
      <c r="BL123" s="72">
        <v>0</v>
      </c>
      <c r="BM123" s="72">
        <v>-6</v>
      </c>
      <c r="BN123" s="72">
        <v>-35</v>
      </c>
      <c r="BO123" s="72">
        <v>-19</v>
      </c>
      <c r="BP123" s="72">
        <v>-33</v>
      </c>
      <c r="BQ123" s="72">
        <v>0</v>
      </c>
      <c r="BR123" s="72">
        <v>-1</v>
      </c>
      <c r="BS123" s="72">
        <v>-39</v>
      </c>
      <c r="BT123" s="72">
        <v>0</v>
      </c>
      <c r="BU123" s="72">
        <v>440</v>
      </c>
      <c r="BV123" s="72">
        <v>0</v>
      </c>
      <c r="BW123" s="72">
        <v>11</v>
      </c>
      <c r="BX123" s="72">
        <v>6</v>
      </c>
      <c r="BY123" s="72">
        <v>17</v>
      </c>
      <c r="BZ123" s="72">
        <v>0</v>
      </c>
      <c r="CA123" s="72">
        <v>1</v>
      </c>
    </row>
    <row r="124" spans="1:79" s="35" customFormat="1" ht="15.6" x14ac:dyDescent="0.3">
      <c r="A124" s="45">
        <v>12</v>
      </c>
      <c r="B124" s="45" t="s">
        <v>132</v>
      </c>
      <c r="C124" s="45" t="s">
        <v>133</v>
      </c>
      <c r="D124" s="45" t="s">
        <v>494</v>
      </c>
      <c r="E124" s="51"/>
      <c r="F124" s="45" t="s">
        <v>489</v>
      </c>
      <c r="G124" s="72">
        <v>35566458.140000001</v>
      </c>
      <c r="H124" s="72">
        <v>35570025.57</v>
      </c>
      <c r="I124" s="72">
        <v>35248746.469999999</v>
      </c>
      <c r="J124" s="72">
        <v>0</v>
      </c>
      <c r="K124" s="72">
        <v>2683096.58</v>
      </c>
      <c r="L124" s="72">
        <v>5475691.8700000001</v>
      </c>
      <c r="M124" s="72">
        <v>0</v>
      </c>
      <c r="N124" s="72">
        <v>0</v>
      </c>
      <c r="O124" s="72">
        <v>56358</v>
      </c>
      <c r="P124" s="72">
        <v>3904700</v>
      </c>
      <c r="Q124" s="72">
        <v>0</v>
      </c>
      <c r="R124" s="72">
        <v>0</v>
      </c>
      <c r="S124" s="72">
        <v>17260377.48</v>
      </c>
      <c r="T124" s="72">
        <v>3849492</v>
      </c>
      <c r="U124" s="72">
        <v>0</v>
      </c>
      <c r="V124" s="72">
        <v>0</v>
      </c>
      <c r="W124" s="72">
        <v>33231374</v>
      </c>
      <c r="X124" s="72">
        <v>2137120</v>
      </c>
      <c r="Y124" s="72">
        <v>35368494.07</v>
      </c>
      <c r="Z124" s="73">
        <v>6.3243069999999998E-2</v>
      </c>
      <c r="AA124" s="73">
        <v>6.0999999999999999E-2</v>
      </c>
      <c r="AB124" s="72">
        <v>2031698.34</v>
      </c>
      <c r="AC124" s="72">
        <v>0</v>
      </c>
      <c r="AD124" s="72">
        <v>0</v>
      </c>
      <c r="AE124" s="72">
        <v>3567.43</v>
      </c>
      <c r="AF124" s="72">
        <v>0</v>
      </c>
      <c r="AG124" s="47">
        <f t="shared" si="3"/>
        <v>3567.43</v>
      </c>
      <c r="AH124" s="72">
        <v>967188.54</v>
      </c>
      <c r="AI124" s="72">
        <v>81051.240000000005</v>
      </c>
      <c r="AJ124" s="72">
        <v>231146.31</v>
      </c>
      <c r="AK124" s="72">
        <v>0</v>
      </c>
      <c r="AL124" s="72">
        <v>114445.66</v>
      </c>
      <c r="AM124" s="72">
        <v>34822.31</v>
      </c>
      <c r="AN124" s="72">
        <v>90515.69</v>
      </c>
      <c r="AO124" s="72">
        <v>21141</v>
      </c>
      <c r="AP124" s="72">
        <v>642.5</v>
      </c>
      <c r="AQ124" s="72">
        <v>0</v>
      </c>
      <c r="AR124" s="72">
        <v>68684.36</v>
      </c>
      <c r="AS124" s="72">
        <v>16406.91</v>
      </c>
      <c r="AT124" s="72">
        <v>0</v>
      </c>
      <c r="AU124" s="72">
        <v>32294.84</v>
      </c>
      <c r="AV124" s="72">
        <v>17644.509999999998</v>
      </c>
      <c r="AW124" s="72">
        <v>0</v>
      </c>
      <c r="AX124" s="72">
        <v>1789820.33</v>
      </c>
      <c r="AY124" s="48">
        <f t="shared" si="4"/>
        <v>0</v>
      </c>
      <c r="AZ124" s="72">
        <v>2869.67</v>
      </c>
      <c r="BA124" s="72">
        <v>194510</v>
      </c>
      <c r="BB124" s="77">
        <v>0</v>
      </c>
      <c r="BC124" s="72">
        <v>346660</v>
      </c>
      <c r="BD124" s="77">
        <v>0</v>
      </c>
      <c r="BE124" s="77">
        <v>0</v>
      </c>
      <c r="BF124" s="77">
        <v>0</v>
      </c>
      <c r="BG124" s="47">
        <f t="shared" si="5"/>
        <v>0</v>
      </c>
      <c r="BH124" s="72">
        <v>0</v>
      </c>
      <c r="BI124" s="72">
        <v>5844</v>
      </c>
      <c r="BJ124" s="72">
        <v>2009</v>
      </c>
      <c r="BK124" s="72">
        <v>0</v>
      </c>
      <c r="BL124" s="72">
        <v>0</v>
      </c>
      <c r="BM124" s="72">
        <v>-56</v>
      </c>
      <c r="BN124" s="72">
        <v>-125</v>
      </c>
      <c r="BO124" s="72">
        <v>-163</v>
      </c>
      <c r="BP124" s="72">
        <v>-328</v>
      </c>
      <c r="BQ124" s="72">
        <v>72</v>
      </c>
      <c r="BR124" s="72">
        <v>-24</v>
      </c>
      <c r="BS124" s="72">
        <v>-712</v>
      </c>
      <c r="BT124" s="72">
        <v>-1</v>
      </c>
      <c r="BU124" s="72">
        <v>6516</v>
      </c>
      <c r="BV124" s="72">
        <v>0</v>
      </c>
      <c r="BW124" s="72">
        <v>135</v>
      </c>
      <c r="BX124" s="72">
        <v>94</v>
      </c>
      <c r="BY124" s="72">
        <v>479</v>
      </c>
      <c r="BZ124" s="72">
        <v>3</v>
      </c>
      <c r="CA124" s="72">
        <v>2</v>
      </c>
    </row>
    <row r="125" spans="1:79" s="35" customFormat="1" ht="15.6" x14ac:dyDescent="0.3">
      <c r="A125" s="45">
        <v>12</v>
      </c>
      <c r="B125" s="45" t="s">
        <v>227</v>
      </c>
      <c r="C125" s="45" t="s">
        <v>166</v>
      </c>
      <c r="D125" s="45" t="s">
        <v>495</v>
      </c>
      <c r="E125" s="45" t="s">
        <v>381</v>
      </c>
      <c r="F125" s="45" t="s">
        <v>493</v>
      </c>
      <c r="G125" s="72">
        <v>12804532.26</v>
      </c>
      <c r="H125" s="72">
        <v>12805103.949999999</v>
      </c>
      <c r="I125" s="72">
        <v>12673111.32</v>
      </c>
      <c r="J125" s="72">
        <v>0</v>
      </c>
      <c r="K125" s="72">
        <v>986715.95</v>
      </c>
      <c r="L125" s="72">
        <v>3249335.05</v>
      </c>
      <c r="M125" s="72">
        <v>0</v>
      </c>
      <c r="N125" s="72">
        <v>0</v>
      </c>
      <c r="O125" s="72">
        <v>0</v>
      </c>
      <c r="P125" s="72">
        <v>733151.47</v>
      </c>
      <c r="Q125" s="72">
        <v>0</v>
      </c>
      <c r="R125" s="72">
        <v>0</v>
      </c>
      <c r="S125" s="72">
        <v>5872533.8300000001</v>
      </c>
      <c r="T125" s="72">
        <v>1001270.97</v>
      </c>
      <c r="U125" s="72">
        <v>0</v>
      </c>
      <c r="V125" s="72">
        <v>0</v>
      </c>
      <c r="W125" s="72">
        <v>11881886.640000001</v>
      </c>
      <c r="X125" s="72">
        <v>692892.95</v>
      </c>
      <c r="Y125" s="72">
        <v>12574779.59</v>
      </c>
      <c r="Z125" s="73">
        <v>4.1209750000000003E-2</v>
      </c>
      <c r="AA125" s="73">
        <v>5.7700000000000001E-2</v>
      </c>
      <c r="AB125" s="72">
        <v>685014.9</v>
      </c>
      <c r="AC125" s="72">
        <v>0</v>
      </c>
      <c r="AD125" s="72">
        <v>0</v>
      </c>
      <c r="AE125" s="72">
        <v>571.69000000000005</v>
      </c>
      <c r="AF125" s="72">
        <v>22.81</v>
      </c>
      <c r="AG125" s="47">
        <f t="shared" si="3"/>
        <v>594.5</v>
      </c>
      <c r="AH125" s="72">
        <v>255253.23</v>
      </c>
      <c r="AI125" s="72">
        <v>19925.400000000001</v>
      </c>
      <c r="AJ125" s="72">
        <v>67698.2</v>
      </c>
      <c r="AK125" s="72">
        <v>0</v>
      </c>
      <c r="AL125" s="72">
        <v>28690.400000000001</v>
      </c>
      <c r="AM125" s="72">
        <v>0</v>
      </c>
      <c r="AN125" s="72">
        <v>36908.980000000003</v>
      </c>
      <c r="AO125" s="72">
        <v>9388</v>
      </c>
      <c r="AP125" s="72">
        <v>0</v>
      </c>
      <c r="AQ125" s="72">
        <v>0</v>
      </c>
      <c r="AR125" s="72">
        <v>19102.91</v>
      </c>
      <c r="AS125" s="72">
        <v>13025.16</v>
      </c>
      <c r="AT125" s="72">
        <v>0</v>
      </c>
      <c r="AU125" s="72">
        <v>4635.8100000000004</v>
      </c>
      <c r="AV125" s="72">
        <v>2254.17</v>
      </c>
      <c r="AW125" s="72">
        <v>0</v>
      </c>
      <c r="AX125" s="72">
        <v>485584.77</v>
      </c>
      <c r="AY125" s="48">
        <f t="shared" si="4"/>
        <v>0</v>
      </c>
      <c r="AZ125" s="72">
        <v>0</v>
      </c>
      <c r="BA125" s="72">
        <v>194510</v>
      </c>
      <c r="BB125" s="72">
        <v>0</v>
      </c>
      <c r="BC125" s="72">
        <v>114677.62</v>
      </c>
      <c r="BD125" s="72">
        <v>0</v>
      </c>
      <c r="BE125" s="72">
        <v>0</v>
      </c>
      <c r="BF125" s="72">
        <v>0</v>
      </c>
      <c r="BG125" s="47">
        <f t="shared" si="5"/>
        <v>0</v>
      </c>
      <c r="BH125" s="72">
        <v>0</v>
      </c>
      <c r="BI125" s="72">
        <v>1536</v>
      </c>
      <c r="BJ125" s="72">
        <v>548</v>
      </c>
      <c r="BK125" s="72">
        <v>0</v>
      </c>
      <c r="BL125" s="72">
        <v>0</v>
      </c>
      <c r="BM125" s="72">
        <v>-12</v>
      </c>
      <c r="BN125" s="72">
        <v>-100</v>
      </c>
      <c r="BO125" s="72">
        <v>-56</v>
      </c>
      <c r="BP125" s="72">
        <v>-143</v>
      </c>
      <c r="BQ125" s="72">
        <v>1</v>
      </c>
      <c r="BR125" s="72">
        <v>15</v>
      </c>
      <c r="BS125" s="72">
        <v>-173</v>
      </c>
      <c r="BT125" s="72">
        <v>-1</v>
      </c>
      <c r="BU125" s="72">
        <v>1615</v>
      </c>
      <c r="BV125" s="72">
        <v>0</v>
      </c>
      <c r="BW125" s="72">
        <v>89</v>
      </c>
      <c r="BX125" s="72">
        <v>18</v>
      </c>
      <c r="BY125" s="72">
        <v>63</v>
      </c>
      <c r="BZ125" s="72">
        <v>3</v>
      </c>
      <c r="CA125" s="72">
        <v>0</v>
      </c>
    </row>
    <row r="126" spans="1:79" s="35" customFormat="1" ht="15.6" x14ac:dyDescent="0.3">
      <c r="A126" s="45">
        <v>12</v>
      </c>
      <c r="B126" s="45" t="s">
        <v>230</v>
      </c>
      <c r="C126" s="45" t="s">
        <v>231</v>
      </c>
      <c r="D126" s="45" t="s">
        <v>496</v>
      </c>
      <c r="E126" s="51"/>
      <c r="F126" s="45" t="s">
        <v>497</v>
      </c>
      <c r="G126" s="72">
        <v>4241164.75</v>
      </c>
      <c r="H126" s="72">
        <v>4241164.75</v>
      </c>
      <c r="I126" s="72">
        <v>4205067.1500000004</v>
      </c>
      <c r="J126" s="72">
        <v>0</v>
      </c>
      <c r="K126" s="72">
        <v>161198.57</v>
      </c>
      <c r="L126" s="72">
        <v>359359.75</v>
      </c>
      <c r="M126" s="72">
        <v>0</v>
      </c>
      <c r="N126" s="72">
        <v>0</v>
      </c>
      <c r="O126" s="72">
        <v>653.64</v>
      </c>
      <c r="P126" s="72">
        <v>316506.99</v>
      </c>
      <c r="Q126" s="72">
        <v>0</v>
      </c>
      <c r="R126" s="72">
        <v>0</v>
      </c>
      <c r="S126" s="72">
        <v>2735769.2</v>
      </c>
      <c r="T126" s="72">
        <v>352006.53</v>
      </c>
      <c r="U126" s="72">
        <v>2250</v>
      </c>
      <c r="V126" s="72">
        <v>0</v>
      </c>
      <c r="W126" s="72">
        <v>3925494.68</v>
      </c>
      <c r="X126" s="72">
        <v>365202.96</v>
      </c>
      <c r="Y126" s="72">
        <v>4290697.6399999997</v>
      </c>
      <c r="Z126" s="73">
        <v>8.8267940000000003E-2</v>
      </c>
      <c r="AA126" s="73">
        <v>9.9000000000000005E-2</v>
      </c>
      <c r="AB126" s="72">
        <v>362952.96000000002</v>
      </c>
      <c r="AC126" s="72">
        <v>0</v>
      </c>
      <c r="AD126" s="72">
        <v>0</v>
      </c>
      <c r="AE126" s="72">
        <v>0</v>
      </c>
      <c r="AF126" s="72">
        <v>0</v>
      </c>
      <c r="AG126" s="47">
        <f t="shared" si="3"/>
        <v>0</v>
      </c>
      <c r="AH126" s="72">
        <v>64573</v>
      </c>
      <c r="AI126" s="72">
        <v>5059</v>
      </c>
      <c r="AJ126" s="72">
        <v>14917</v>
      </c>
      <c r="AK126" s="72">
        <v>0</v>
      </c>
      <c r="AL126" s="72">
        <v>23760</v>
      </c>
      <c r="AM126" s="72">
        <v>0</v>
      </c>
      <c r="AN126" s="72">
        <v>5809.75</v>
      </c>
      <c r="AO126" s="72">
        <v>5591</v>
      </c>
      <c r="AP126" s="72">
        <v>0</v>
      </c>
      <c r="AQ126" s="72">
        <v>0</v>
      </c>
      <c r="AR126" s="72">
        <v>15671</v>
      </c>
      <c r="AS126" s="72">
        <v>250</v>
      </c>
      <c r="AT126" s="72">
        <v>0</v>
      </c>
      <c r="AU126" s="72">
        <v>2929.84</v>
      </c>
      <c r="AV126" s="72">
        <v>7766.37</v>
      </c>
      <c r="AW126" s="72">
        <v>0</v>
      </c>
      <c r="AX126" s="72">
        <v>161129</v>
      </c>
      <c r="AY126" s="48">
        <f t="shared" si="4"/>
        <v>0</v>
      </c>
      <c r="AZ126" s="72">
        <v>368</v>
      </c>
      <c r="BA126" s="72">
        <v>194510</v>
      </c>
      <c r="BB126" s="72">
        <v>0</v>
      </c>
      <c r="BC126" s="72">
        <v>24898</v>
      </c>
      <c r="BD126" s="72">
        <v>0</v>
      </c>
      <c r="BE126" s="72">
        <v>0</v>
      </c>
      <c r="BF126" s="72">
        <v>0</v>
      </c>
      <c r="BG126" s="47">
        <f t="shared" si="5"/>
        <v>0</v>
      </c>
      <c r="BH126" s="72">
        <v>0</v>
      </c>
      <c r="BI126" s="72">
        <v>593</v>
      </c>
      <c r="BJ126" s="72">
        <v>156</v>
      </c>
      <c r="BK126" s="72">
        <v>0</v>
      </c>
      <c r="BL126" s="72">
        <v>3</v>
      </c>
      <c r="BM126" s="72">
        <v>-3</v>
      </c>
      <c r="BN126" s="72">
        <v>-12</v>
      </c>
      <c r="BO126" s="72">
        <v>-28</v>
      </c>
      <c r="BP126" s="72">
        <v>-47</v>
      </c>
      <c r="BQ126" s="72">
        <v>5</v>
      </c>
      <c r="BR126" s="72">
        <v>-8</v>
      </c>
      <c r="BS126" s="72">
        <v>-95</v>
      </c>
      <c r="BT126" s="72">
        <v>-2</v>
      </c>
      <c r="BU126" s="72">
        <v>562</v>
      </c>
      <c r="BV126" s="72">
        <v>11</v>
      </c>
      <c r="BW126" s="72">
        <v>39</v>
      </c>
      <c r="BX126" s="72">
        <v>18</v>
      </c>
      <c r="BY126" s="72">
        <v>49</v>
      </c>
      <c r="BZ126" s="72">
        <v>0</v>
      </c>
      <c r="CA126" s="72">
        <v>0</v>
      </c>
    </row>
    <row r="127" spans="1:79" ht="15.6" x14ac:dyDescent="0.3">
      <c r="A127" s="10">
        <v>13</v>
      </c>
      <c r="B127" s="10" t="s">
        <v>59</v>
      </c>
      <c r="C127" s="10" t="s">
        <v>60</v>
      </c>
      <c r="D127" s="10" t="s">
        <v>498</v>
      </c>
      <c r="E127" s="10" t="s">
        <v>499</v>
      </c>
      <c r="F127" s="10" t="s">
        <v>500</v>
      </c>
      <c r="G127" s="17">
        <v>54463129.119999997</v>
      </c>
      <c r="H127" s="17">
        <v>54463129.119999997</v>
      </c>
      <c r="I127" s="17">
        <v>53239397.700000003</v>
      </c>
      <c r="J127" s="17">
        <v>15546304</v>
      </c>
      <c r="K127" s="17">
        <v>1272094.8400000001</v>
      </c>
      <c r="L127" s="17">
        <v>17620480.670000002</v>
      </c>
      <c r="M127" s="17">
        <v>0</v>
      </c>
      <c r="N127" s="17">
        <v>0</v>
      </c>
      <c r="O127" s="17">
        <v>12805.03</v>
      </c>
      <c r="P127" s="17">
        <v>2170315.27</v>
      </c>
      <c r="Q127" s="17">
        <v>0</v>
      </c>
      <c r="R127" s="17">
        <v>0</v>
      </c>
      <c r="S127" s="17">
        <v>8033863.9400000004</v>
      </c>
      <c r="T127" s="17">
        <v>5555474.96</v>
      </c>
      <c r="U127" s="17">
        <v>0</v>
      </c>
      <c r="V127" s="17">
        <v>0</v>
      </c>
      <c r="W127" s="17">
        <v>52972673.859999999</v>
      </c>
      <c r="X127" s="17">
        <v>0</v>
      </c>
      <c r="Y127" s="17">
        <v>52972673.859999999</v>
      </c>
      <c r="Z127" s="19">
        <v>0.12920499999999999</v>
      </c>
      <c r="AA127" s="19">
        <v>5.21E-2</v>
      </c>
      <c r="AB127" s="17">
        <v>2761335.15</v>
      </c>
      <c r="AC127" s="17">
        <v>0</v>
      </c>
      <c r="AD127" s="17">
        <v>0</v>
      </c>
      <c r="AE127" s="17">
        <v>0</v>
      </c>
      <c r="AF127" s="17">
        <v>0</v>
      </c>
      <c r="AG127" s="11">
        <f t="shared" si="3"/>
        <v>0</v>
      </c>
      <c r="AH127" s="17">
        <v>1501113.43</v>
      </c>
      <c r="AI127" s="17">
        <v>112699.11</v>
      </c>
      <c r="AJ127" s="17">
        <v>289968.98</v>
      </c>
      <c r="AK127" s="17">
        <v>0</v>
      </c>
      <c r="AL127" s="17">
        <v>206310.09</v>
      </c>
      <c r="AM127" s="17">
        <v>2140</v>
      </c>
      <c r="AN127" s="17">
        <v>74722.759999999995</v>
      </c>
      <c r="AO127" s="17">
        <v>9700</v>
      </c>
      <c r="AP127" s="17">
        <v>1408.75</v>
      </c>
      <c r="AQ127" s="17">
        <v>0</v>
      </c>
      <c r="AR127" s="17">
        <v>108779.49</v>
      </c>
      <c r="AS127" s="17">
        <v>37810.339999999997</v>
      </c>
      <c r="AT127" s="17">
        <v>16851.009999999998</v>
      </c>
      <c r="AU127" s="17">
        <v>3378</v>
      </c>
      <c r="AV127" s="17">
        <v>71111.02</v>
      </c>
      <c r="AW127" s="17">
        <v>0</v>
      </c>
      <c r="AX127" s="17">
        <v>2602517.41</v>
      </c>
      <c r="AY127" s="12">
        <f t="shared" si="4"/>
        <v>0</v>
      </c>
      <c r="AZ127" s="17">
        <v>0</v>
      </c>
      <c r="BA127" s="17">
        <v>194510</v>
      </c>
      <c r="BB127" s="17">
        <v>0</v>
      </c>
      <c r="BC127" s="17">
        <v>510630.09</v>
      </c>
      <c r="BD127" s="17">
        <v>0</v>
      </c>
      <c r="BE127" s="17">
        <v>0</v>
      </c>
      <c r="BF127" s="17">
        <v>0</v>
      </c>
      <c r="BG127" s="37">
        <f t="shared" si="5"/>
        <v>0</v>
      </c>
      <c r="BH127" s="17">
        <v>0</v>
      </c>
      <c r="BI127" s="17">
        <v>6997</v>
      </c>
      <c r="BJ127" s="17">
        <v>2184</v>
      </c>
      <c r="BK127" s="17">
        <v>28</v>
      </c>
      <c r="BL127" s="17">
        <v>-2</v>
      </c>
      <c r="BM127" s="17">
        <v>-75</v>
      </c>
      <c r="BN127" s="17">
        <v>-155</v>
      </c>
      <c r="BO127" s="17">
        <v>-190</v>
      </c>
      <c r="BP127" s="17">
        <v>-637</v>
      </c>
      <c r="BQ127" s="17">
        <v>0</v>
      </c>
      <c r="BR127" s="17">
        <v>42</v>
      </c>
      <c r="BS127" s="17">
        <v>-728</v>
      </c>
      <c r="BT127" s="17">
        <v>-12</v>
      </c>
      <c r="BU127" s="17">
        <v>7452</v>
      </c>
      <c r="BV127" s="17">
        <v>48</v>
      </c>
      <c r="BW127" s="17">
        <v>98</v>
      </c>
      <c r="BX127" s="17">
        <v>57</v>
      </c>
      <c r="BY127" s="17">
        <v>411</v>
      </c>
      <c r="BZ127" s="17">
        <v>171</v>
      </c>
      <c r="CA127" s="17">
        <v>2</v>
      </c>
    </row>
    <row r="128" spans="1:79" ht="15.6" x14ac:dyDescent="0.3">
      <c r="A128" s="10">
        <v>13</v>
      </c>
      <c r="B128" s="10" t="s">
        <v>90</v>
      </c>
      <c r="C128" s="10" t="s">
        <v>91</v>
      </c>
      <c r="D128" s="10" t="s">
        <v>501</v>
      </c>
      <c r="E128" s="10" t="s">
        <v>378</v>
      </c>
      <c r="F128" s="10" t="s">
        <v>502</v>
      </c>
      <c r="G128" s="17">
        <v>91183388.599999994</v>
      </c>
      <c r="H128" s="17">
        <v>91183437.650000006</v>
      </c>
      <c r="I128" s="17">
        <v>89849709.329999998</v>
      </c>
      <c r="J128" s="17">
        <v>24450377.07</v>
      </c>
      <c r="K128" s="17">
        <v>3132185.97</v>
      </c>
      <c r="L128" s="17">
        <v>28070395.059999999</v>
      </c>
      <c r="M128" s="17">
        <v>0</v>
      </c>
      <c r="N128" s="17">
        <v>0</v>
      </c>
      <c r="O128" s="17">
        <v>0</v>
      </c>
      <c r="P128" s="17">
        <v>4535510.3499999996</v>
      </c>
      <c r="Q128" s="17">
        <v>0</v>
      </c>
      <c r="R128" s="17">
        <v>0</v>
      </c>
      <c r="S128" s="17">
        <v>15327111.1</v>
      </c>
      <c r="T128" s="17">
        <v>8110255.9299999997</v>
      </c>
      <c r="U128" s="17">
        <v>0</v>
      </c>
      <c r="V128" s="17">
        <v>0</v>
      </c>
      <c r="W128" s="17">
        <v>87406842.450000003</v>
      </c>
      <c r="X128" s="17">
        <v>49.05</v>
      </c>
      <c r="Y128" s="17">
        <v>87406891.5</v>
      </c>
      <c r="Z128" s="19">
        <v>0.1649552</v>
      </c>
      <c r="AA128" s="19">
        <v>4.3200000000000002E-2</v>
      </c>
      <c r="AB128" s="17">
        <v>3780291.02</v>
      </c>
      <c r="AC128" s="17">
        <v>49.05</v>
      </c>
      <c r="AD128" s="17">
        <v>981.01</v>
      </c>
      <c r="AE128" s="17">
        <v>0</v>
      </c>
      <c r="AF128" s="17">
        <v>0</v>
      </c>
      <c r="AG128" s="11">
        <f t="shared" si="3"/>
        <v>0</v>
      </c>
      <c r="AH128" s="17">
        <v>1904668.89</v>
      </c>
      <c r="AI128" s="17">
        <v>149911.41</v>
      </c>
      <c r="AJ128" s="17">
        <v>421720.61</v>
      </c>
      <c r="AK128" s="17">
        <v>60477.38</v>
      </c>
      <c r="AL128" s="17">
        <v>188071.93</v>
      </c>
      <c r="AM128" s="17">
        <v>13073.56</v>
      </c>
      <c r="AN128" s="17">
        <v>55933.68</v>
      </c>
      <c r="AO128" s="17">
        <v>11500</v>
      </c>
      <c r="AP128" s="17">
        <v>8413.4699999999993</v>
      </c>
      <c r="AQ128" s="17">
        <v>181497.97</v>
      </c>
      <c r="AR128" s="17">
        <v>82235.56</v>
      </c>
      <c r="AS128" s="17">
        <v>34221.33</v>
      </c>
      <c r="AT128" s="17">
        <v>0</v>
      </c>
      <c r="AU128" s="17">
        <v>2407.34</v>
      </c>
      <c r="AV128" s="17">
        <v>89466.64</v>
      </c>
      <c r="AW128" s="17">
        <v>155922.79999999999</v>
      </c>
      <c r="AX128" s="17">
        <v>3481575.25</v>
      </c>
      <c r="AY128" s="12">
        <f t="shared" si="4"/>
        <v>4.4785129949438833E-2</v>
      </c>
      <c r="AZ128" s="17">
        <v>0</v>
      </c>
      <c r="BA128" s="17">
        <v>194510</v>
      </c>
      <c r="BB128" s="69">
        <v>0</v>
      </c>
      <c r="BC128" s="17">
        <v>697967</v>
      </c>
      <c r="BD128" s="69">
        <v>0</v>
      </c>
      <c r="BE128" s="69">
        <v>0</v>
      </c>
      <c r="BF128" s="69">
        <v>0</v>
      </c>
      <c r="BG128" s="37">
        <f t="shared" si="5"/>
        <v>0</v>
      </c>
      <c r="BH128" s="17">
        <v>0</v>
      </c>
      <c r="BI128" s="17">
        <v>10808</v>
      </c>
      <c r="BJ128" s="17">
        <v>3662</v>
      </c>
      <c r="BK128" s="17">
        <v>0</v>
      </c>
      <c r="BL128" s="17">
        <v>0</v>
      </c>
      <c r="BM128" s="17">
        <v>-100</v>
      </c>
      <c r="BN128" s="17">
        <v>-239</v>
      </c>
      <c r="BO128" s="17">
        <v>-485</v>
      </c>
      <c r="BP128" s="17">
        <v>-822</v>
      </c>
      <c r="BQ128" s="17">
        <v>99</v>
      </c>
      <c r="BR128" s="17">
        <v>10</v>
      </c>
      <c r="BS128" s="17">
        <v>-1194</v>
      </c>
      <c r="BT128" s="17">
        <v>-17</v>
      </c>
      <c r="BU128" s="17">
        <v>11722</v>
      </c>
      <c r="BV128" s="17">
        <v>6</v>
      </c>
      <c r="BW128" s="17">
        <v>152</v>
      </c>
      <c r="BX128" s="17">
        <v>73</v>
      </c>
      <c r="BY128" s="17">
        <v>450</v>
      </c>
      <c r="BZ128" s="17">
        <v>518</v>
      </c>
      <c r="CA128" s="17">
        <v>1</v>
      </c>
    </row>
    <row r="129" spans="1:79" ht="15.6" x14ac:dyDescent="0.3">
      <c r="A129" s="10">
        <v>13</v>
      </c>
      <c r="B129" s="10" t="s">
        <v>94</v>
      </c>
      <c r="C129" s="10" t="s">
        <v>95</v>
      </c>
      <c r="D129" s="10" t="s">
        <v>498</v>
      </c>
      <c r="E129" s="10" t="s">
        <v>499</v>
      </c>
      <c r="F129" s="10" t="s">
        <v>500</v>
      </c>
      <c r="G129" s="17">
        <v>47534896.240000002</v>
      </c>
      <c r="H129" s="17">
        <v>47534896.240000002</v>
      </c>
      <c r="I129" s="17">
        <v>45980587.159999996</v>
      </c>
      <c r="J129" s="17">
        <v>12253011.039999999</v>
      </c>
      <c r="K129" s="17">
        <v>1061484.93</v>
      </c>
      <c r="L129" s="17">
        <v>17489220.120000001</v>
      </c>
      <c r="M129" s="17">
        <v>0</v>
      </c>
      <c r="N129" s="17">
        <v>0</v>
      </c>
      <c r="O129" s="17">
        <v>7834.96</v>
      </c>
      <c r="P129" s="17">
        <v>2122940.14</v>
      </c>
      <c r="Q129" s="17">
        <v>0</v>
      </c>
      <c r="R129" s="17">
        <v>0</v>
      </c>
      <c r="S129" s="17">
        <v>5188847.91</v>
      </c>
      <c r="T129" s="17">
        <v>4208754.17</v>
      </c>
      <c r="U129" s="17">
        <v>0</v>
      </c>
      <c r="V129" s="17">
        <v>0</v>
      </c>
      <c r="W129" s="17">
        <v>45034996.560000002</v>
      </c>
      <c r="X129" s="17">
        <v>0</v>
      </c>
      <c r="Y129" s="17">
        <v>45034996.560000002</v>
      </c>
      <c r="Z129" s="19">
        <v>0.14240949999999999</v>
      </c>
      <c r="AA129" s="19">
        <v>0.06</v>
      </c>
      <c r="AB129" s="17">
        <v>2702903.29</v>
      </c>
      <c r="AC129" s="17">
        <v>0</v>
      </c>
      <c r="AD129" s="17">
        <v>0</v>
      </c>
      <c r="AE129" s="17">
        <v>0</v>
      </c>
      <c r="AF129" s="17">
        <v>0</v>
      </c>
      <c r="AG129" s="11">
        <f t="shared" si="3"/>
        <v>0</v>
      </c>
      <c r="AH129" s="17">
        <v>1377686.45</v>
      </c>
      <c r="AI129" s="17">
        <v>105991</v>
      </c>
      <c r="AJ129" s="17">
        <v>290272.5</v>
      </c>
      <c r="AK129" s="17">
        <v>0</v>
      </c>
      <c r="AL129" s="17">
        <v>229520.36</v>
      </c>
      <c r="AM129" s="17">
        <v>6100</v>
      </c>
      <c r="AN129" s="17">
        <v>49854.73</v>
      </c>
      <c r="AO129" s="17">
        <v>9700</v>
      </c>
      <c r="AP129" s="17">
        <v>910</v>
      </c>
      <c r="AQ129" s="17">
        <v>0</v>
      </c>
      <c r="AR129" s="17">
        <f>26821.01+58990.07+31717.92</f>
        <v>117529</v>
      </c>
      <c r="AS129" s="17">
        <v>16407.53</v>
      </c>
      <c r="AT129" s="17">
        <v>18362.900000000001</v>
      </c>
      <c r="AU129" s="17">
        <v>10158.450000000001</v>
      </c>
      <c r="AV129" s="17">
        <v>26675.57</v>
      </c>
      <c r="AW129" s="17">
        <v>0</v>
      </c>
      <c r="AX129" s="17">
        <v>2403466.73</v>
      </c>
      <c r="AY129" s="12">
        <f t="shared" si="4"/>
        <v>0</v>
      </c>
      <c r="AZ129" s="17">
        <v>0</v>
      </c>
      <c r="BA129" s="17">
        <v>194223.41</v>
      </c>
      <c r="BB129" s="17">
        <v>0</v>
      </c>
      <c r="BC129" s="17">
        <v>294265.84000000003</v>
      </c>
      <c r="BD129" s="17">
        <v>0</v>
      </c>
      <c r="BE129" s="17">
        <v>0</v>
      </c>
      <c r="BF129" s="17">
        <v>0</v>
      </c>
      <c r="BG129" s="37">
        <f t="shared" si="5"/>
        <v>0</v>
      </c>
      <c r="BH129" s="17">
        <v>0</v>
      </c>
      <c r="BI129" s="17">
        <v>7119</v>
      </c>
      <c r="BJ129" s="17">
        <v>2185</v>
      </c>
      <c r="BK129" s="17">
        <v>14</v>
      </c>
      <c r="BL129" s="17">
        <v>-5</v>
      </c>
      <c r="BM129" s="17">
        <v>-61</v>
      </c>
      <c r="BN129" s="17">
        <v>-179</v>
      </c>
      <c r="BO129" s="17">
        <v>-279</v>
      </c>
      <c r="BP129" s="17">
        <v>-876</v>
      </c>
      <c r="BQ129" s="17">
        <v>0</v>
      </c>
      <c r="BR129" s="17">
        <v>16</v>
      </c>
      <c r="BS129" s="17">
        <v>-922</v>
      </c>
      <c r="BT129" s="17">
        <v>-6</v>
      </c>
      <c r="BU129" s="17">
        <v>7006</v>
      </c>
      <c r="BV129" s="17">
        <v>58</v>
      </c>
      <c r="BW129" s="17">
        <v>117</v>
      </c>
      <c r="BX129" s="17">
        <v>64</v>
      </c>
      <c r="BY129" s="17">
        <v>518</v>
      </c>
      <c r="BZ129" s="17">
        <v>226</v>
      </c>
      <c r="CA129" s="17">
        <v>2</v>
      </c>
    </row>
    <row r="130" spans="1:79" ht="15.6" x14ac:dyDescent="0.3">
      <c r="A130" s="10">
        <v>13</v>
      </c>
      <c r="B130" s="10" t="s">
        <v>141</v>
      </c>
      <c r="C130" s="10" t="s">
        <v>21</v>
      </c>
      <c r="D130" s="10" t="s">
        <v>503</v>
      </c>
      <c r="E130" s="10" t="s">
        <v>375</v>
      </c>
      <c r="F130" s="10" t="s">
        <v>502</v>
      </c>
      <c r="G130" s="17">
        <v>72593016.719999999</v>
      </c>
      <c r="H130" s="17">
        <v>72628471.879999995</v>
      </c>
      <c r="I130" s="17">
        <v>71431380.579999998</v>
      </c>
      <c r="J130" s="17">
        <v>3026262.59</v>
      </c>
      <c r="K130" s="17">
        <v>6944097.4199999999</v>
      </c>
      <c r="L130" s="17">
        <v>30272517.390000001</v>
      </c>
      <c r="M130" s="17">
        <v>1256689.96</v>
      </c>
      <c r="N130" s="17">
        <v>0</v>
      </c>
      <c r="O130" s="17">
        <v>0</v>
      </c>
      <c r="P130" s="17">
        <v>2750248.8</v>
      </c>
      <c r="Q130" s="17">
        <v>0</v>
      </c>
      <c r="R130" s="17">
        <v>6972</v>
      </c>
      <c r="S130" s="17">
        <v>15649830.33</v>
      </c>
      <c r="T130" s="17">
        <v>7788989.1200000001</v>
      </c>
      <c r="U130" s="17">
        <v>26719.13</v>
      </c>
      <c r="V130" s="17">
        <v>0</v>
      </c>
      <c r="W130" s="17">
        <v>69455947.790000007</v>
      </c>
      <c r="X130" s="17">
        <v>1366070.16</v>
      </c>
      <c r="Y130" s="17">
        <v>70822017.950000003</v>
      </c>
      <c r="Z130" s="19">
        <v>6.6614930000000003E-2</v>
      </c>
      <c r="AA130" s="19">
        <v>4.1099999999999998E-2</v>
      </c>
      <c r="AB130" s="17">
        <v>2856840.17</v>
      </c>
      <c r="AC130" s="17">
        <v>0</v>
      </c>
      <c r="AD130" s="17">
        <v>0</v>
      </c>
      <c r="AE130" s="17">
        <v>35455.160000000003</v>
      </c>
      <c r="AF130" s="17">
        <v>848.98</v>
      </c>
      <c r="AG130" s="11">
        <f t="shared" si="3"/>
        <v>36304.140000000007</v>
      </c>
      <c r="AH130" s="17">
        <v>1681879.18</v>
      </c>
      <c r="AI130" s="17">
        <v>128612.22</v>
      </c>
      <c r="AJ130" s="17">
        <v>444542.53</v>
      </c>
      <c r="AK130" s="17">
        <v>0</v>
      </c>
      <c r="AL130" s="17">
        <v>151367.26999999999</v>
      </c>
      <c r="AM130" s="17">
        <v>8492.4</v>
      </c>
      <c r="AN130" s="17">
        <v>47883.54</v>
      </c>
      <c r="AO130" s="17">
        <v>11500</v>
      </c>
      <c r="AP130" s="17">
        <v>323.2</v>
      </c>
      <c r="AQ130" s="17">
        <v>0</v>
      </c>
      <c r="AR130" s="17">
        <v>122423.67</v>
      </c>
      <c r="AS130" s="17">
        <v>19972.37</v>
      </c>
      <c r="AT130" s="17">
        <v>0</v>
      </c>
      <c r="AU130" s="17">
        <v>0</v>
      </c>
      <c r="AV130" s="17">
        <v>39991.26</v>
      </c>
      <c r="AW130" s="17">
        <v>139493.9</v>
      </c>
      <c r="AX130" s="17">
        <v>2736095.96</v>
      </c>
      <c r="AY130" s="12">
        <f t="shared" si="4"/>
        <v>5.0982824447429104E-2</v>
      </c>
      <c r="AZ130" s="17">
        <v>4800</v>
      </c>
      <c r="BA130" s="17">
        <v>194510</v>
      </c>
      <c r="BB130" s="17">
        <v>0</v>
      </c>
      <c r="BC130" s="17">
        <v>463069.61</v>
      </c>
      <c r="BD130" s="17">
        <v>0</v>
      </c>
      <c r="BE130" s="17">
        <v>0</v>
      </c>
      <c r="BF130" s="17">
        <v>0</v>
      </c>
      <c r="BG130" s="37">
        <f t="shared" si="5"/>
        <v>0</v>
      </c>
      <c r="BH130" s="17">
        <v>0</v>
      </c>
      <c r="BI130" s="17">
        <v>10671</v>
      </c>
      <c r="BJ130" s="17">
        <v>4476</v>
      </c>
      <c r="BK130" s="17">
        <v>6</v>
      </c>
      <c r="BL130" s="17">
        <v>-6</v>
      </c>
      <c r="BM130" s="17">
        <v>-78</v>
      </c>
      <c r="BN130" s="17">
        <v>-394</v>
      </c>
      <c r="BO130" s="17">
        <v>-655</v>
      </c>
      <c r="BP130" s="17">
        <v>-1251</v>
      </c>
      <c r="BQ130" s="17">
        <v>2</v>
      </c>
      <c r="BR130" s="17">
        <v>0</v>
      </c>
      <c r="BS130" s="17">
        <v>-981</v>
      </c>
      <c r="BT130" s="17">
        <v>-15</v>
      </c>
      <c r="BU130" s="17">
        <v>11775</v>
      </c>
      <c r="BV130" s="17">
        <v>9</v>
      </c>
      <c r="BW130" s="17">
        <v>248</v>
      </c>
      <c r="BX130" s="17">
        <v>139</v>
      </c>
      <c r="BY130" s="17">
        <v>582</v>
      </c>
      <c r="BZ130" s="17">
        <v>5</v>
      </c>
      <c r="CA130" s="17">
        <v>13</v>
      </c>
    </row>
    <row r="131" spans="1:79" ht="15.6" x14ac:dyDescent="0.3">
      <c r="A131" s="10">
        <v>13</v>
      </c>
      <c r="B131" s="10" t="s">
        <v>144</v>
      </c>
      <c r="C131" s="10" t="s">
        <v>145</v>
      </c>
      <c r="D131" s="10" t="s">
        <v>504</v>
      </c>
      <c r="E131" s="33"/>
      <c r="F131" s="10" t="s">
        <v>505</v>
      </c>
      <c r="G131" s="17">
        <v>40357186.539999999</v>
      </c>
      <c r="H131" s="17">
        <v>40359130.390000001</v>
      </c>
      <c r="I131" s="17">
        <v>39930900.710000001</v>
      </c>
      <c r="J131" s="17">
        <v>232561.91</v>
      </c>
      <c r="K131" s="17">
        <v>2853522.81</v>
      </c>
      <c r="L131" s="17">
        <v>15912774.800000001</v>
      </c>
      <c r="M131" s="17">
        <v>0</v>
      </c>
      <c r="N131" s="17">
        <v>0</v>
      </c>
      <c r="O131" s="17">
        <v>0</v>
      </c>
      <c r="P131" s="17">
        <v>1816964.57</v>
      </c>
      <c r="Q131" s="17">
        <v>0</v>
      </c>
      <c r="R131" s="17">
        <v>0</v>
      </c>
      <c r="S131" s="17">
        <v>11066759.82</v>
      </c>
      <c r="T131" s="17">
        <v>5879164.0800000001</v>
      </c>
      <c r="U131" s="17">
        <v>10200</v>
      </c>
      <c r="V131" s="17">
        <v>142</v>
      </c>
      <c r="W131" s="17">
        <v>39944298.619999997</v>
      </c>
      <c r="X131" s="17">
        <v>12285.85</v>
      </c>
      <c r="Y131" s="17">
        <v>39956584.469999999</v>
      </c>
      <c r="Z131" s="19">
        <v>7.5402759999999999E-2</v>
      </c>
      <c r="AA131" s="19">
        <v>5.4600000000000003E-2</v>
      </c>
      <c r="AB131" s="17">
        <v>2182550.63</v>
      </c>
      <c r="AC131" s="17">
        <v>0</v>
      </c>
      <c r="AD131" s="17">
        <v>0</v>
      </c>
      <c r="AE131" s="17">
        <v>1943.85</v>
      </c>
      <c r="AF131" s="17">
        <v>246.14</v>
      </c>
      <c r="AG131" s="11">
        <f t="shared" si="3"/>
        <v>2189.9899999999998</v>
      </c>
      <c r="AH131" s="17">
        <v>976889.49</v>
      </c>
      <c r="AI131" s="17">
        <v>77032.81</v>
      </c>
      <c r="AJ131" s="17">
        <v>262126.2</v>
      </c>
      <c r="AK131" s="17">
        <v>4605.12</v>
      </c>
      <c r="AL131" s="17">
        <v>86026.11</v>
      </c>
      <c r="AM131" s="17">
        <v>22993</v>
      </c>
      <c r="AN131" s="17">
        <v>135568.09</v>
      </c>
      <c r="AO131" s="17">
        <v>10500</v>
      </c>
      <c r="AP131" s="17">
        <v>0</v>
      </c>
      <c r="AQ131" s="17">
        <v>0</v>
      </c>
      <c r="AR131" s="17">
        <v>84753.18</v>
      </c>
      <c r="AS131" s="17">
        <v>30115.89</v>
      </c>
      <c r="AT131" s="17">
        <v>0</v>
      </c>
      <c r="AU131" s="17">
        <v>0</v>
      </c>
      <c r="AV131" s="17">
        <v>85904.320000000007</v>
      </c>
      <c r="AW131" s="17">
        <v>0</v>
      </c>
      <c r="AX131" s="17">
        <v>1996069.71</v>
      </c>
      <c r="AY131" s="12">
        <f t="shared" si="4"/>
        <v>0</v>
      </c>
      <c r="AZ131" s="17">
        <v>0</v>
      </c>
      <c r="BA131" s="17">
        <v>194510</v>
      </c>
      <c r="BB131" s="17">
        <v>0</v>
      </c>
      <c r="BC131" s="17">
        <v>386747.72</v>
      </c>
      <c r="BD131" s="17">
        <v>0</v>
      </c>
      <c r="BE131" s="17">
        <v>0</v>
      </c>
      <c r="BF131" s="17">
        <v>0</v>
      </c>
      <c r="BG131" s="37">
        <f t="shared" si="5"/>
        <v>0</v>
      </c>
      <c r="BH131" s="17">
        <v>0</v>
      </c>
      <c r="BI131" s="17">
        <v>6659</v>
      </c>
      <c r="BJ131" s="17">
        <v>1956</v>
      </c>
      <c r="BK131" s="17">
        <v>5</v>
      </c>
      <c r="BL131" s="17">
        <v>-2</v>
      </c>
      <c r="BM131" s="17">
        <v>-54</v>
      </c>
      <c r="BN131" s="17">
        <v>-173</v>
      </c>
      <c r="BO131" s="17">
        <v>-137</v>
      </c>
      <c r="BP131" s="17">
        <v>-373</v>
      </c>
      <c r="BQ131" s="17">
        <v>0</v>
      </c>
      <c r="BR131" s="17">
        <v>75</v>
      </c>
      <c r="BS131" s="17">
        <v>-838</v>
      </c>
      <c r="BT131" s="17">
        <v>-1</v>
      </c>
      <c r="BU131" s="17">
        <v>7117</v>
      </c>
      <c r="BV131" s="17">
        <v>28</v>
      </c>
      <c r="BW131" s="17">
        <v>169</v>
      </c>
      <c r="BX131" s="17">
        <v>77</v>
      </c>
      <c r="BY131" s="17">
        <v>583</v>
      </c>
      <c r="BZ131" s="17">
        <v>5</v>
      </c>
      <c r="CA131" s="17">
        <v>6</v>
      </c>
    </row>
    <row r="132" spans="1:79" ht="15.6" x14ac:dyDescent="0.3">
      <c r="A132" s="10">
        <v>13</v>
      </c>
      <c r="B132" s="10" t="s">
        <v>157</v>
      </c>
      <c r="C132" s="10" t="s">
        <v>158</v>
      </c>
      <c r="D132" s="10" t="s">
        <v>506</v>
      </c>
      <c r="E132" s="10" t="s">
        <v>499</v>
      </c>
      <c r="F132" s="10" t="s">
        <v>500</v>
      </c>
      <c r="G132" s="17">
        <v>57049602.07</v>
      </c>
      <c r="H132" s="17">
        <v>57051178.869999997</v>
      </c>
      <c r="I132" s="17">
        <v>55777468.909999996</v>
      </c>
      <c r="J132" s="17">
        <v>17998390.670000002</v>
      </c>
      <c r="K132" s="17">
        <v>1640412.2</v>
      </c>
      <c r="L132" s="17">
        <v>18314090.149999999</v>
      </c>
      <c r="M132" s="17">
        <v>0</v>
      </c>
      <c r="N132" s="17">
        <v>0</v>
      </c>
      <c r="O132" s="17">
        <v>1755.82</v>
      </c>
      <c r="P132" s="17">
        <v>1775408.95</v>
      </c>
      <c r="Q132" s="17">
        <v>0</v>
      </c>
      <c r="R132" s="17">
        <v>0</v>
      </c>
      <c r="S132" s="17">
        <v>6513568.9900000002</v>
      </c>
      <c r="T132" s="17">
        <v>5677018.1299999999</v>
      </c>
      <c r="U132" s="17">
        <v>0</v>
      </c>
      <c r="V132" s="17">
        <v>0</v>
      </c>
      <c r="W132" s="17">
        <v>54770602.840000004</v>
      </c>
      <c r="X132" s="17">
        <v>1576.8</v>
      </c>
      <c r="Y132" s="17">
        <v>54772179.640000001</v>
      </c>
      <c r="Z132" s="19">
        <v>0.1443895</v>
      </c>
      <c r="AA132" s="68">
        <v>5.1999999999999998E-2</v>
      </c>
      <c r="AB132" s="17">
        <v>2849957.93</v>
      </c>
      <c r="AC132" s="17">
        <v>0</v>
      </c>
      <c r="AD132" s="17">
        <v>0</v>
      </c>
      <c r="AE132" s="17">
        <v>1576.8</v>
      </c>
      <c r="AF132" s="17">
        <v>2.54</v>
      </c>
      <c r="AG132" s="11">
        <f t="shared" si="3"/>
        <v>1579.34</v>
      </c>
      <c r="AH132" s="17">
        <v>1611078.03</v>
      </c>
      <c r="AI132" s="17">
        <v>124155.43</v>
      </c>
      <c r="AJ132" s="17">
        <v>316068.53999999998</v>
      </c>
      <c r="AK132" s="17">
        <v>13368.71</v>
      </c>
      <c r="AL132" s="17">
        <v>174896.48</v>
      </c>
      <c r="AM132" s="17">
        <v>5018</v>
      </c>
      <c r="AN132" s="17">
        <v>59557.11</v>
      </c>
      <c r="AO132" s="17">
        <v>9700</v>
      </c>
      <c r="AP132" s="17">
        <v>2768.7</v>
      </c>
      <c r="AQ132" s="17">
        <v>0</v>
      </c>
      <c r="AR132" s="17">
        <v>94004.2</v>
      </c>
      <c r="AS132" s="17">
        <v>40267.629999999997</v>
      </c>
      <c r="AT132" s="17">
        <v>0</v>
      </c>
      <c r="AU132" s="17">
        <v>2132.3000000000002</v>
      </c>
      <c r="AV132" s="17">
        <v>106825.86</v>
      </c>
      <c r="AW132" s="17">
        <v>0</v>
      </c>
      <c r="AX132" s="17">
        <v>2717650.66</v>
      </c>
      <c r="AY132" s="12">
        <f t="shared" si="4"/>
        <v>0</v>
      </c>
      <c r="AZ132" s="17">
        <v>0</v>
      </c>
      <c r="BA132" s="69">
        <v>194510</v>
      </c>
      <c r="BB132" s="69">
        <v>0</v>
      </c>
      <c r="BC132" s="69">
        <v>494303</v>
      </c>
      <c r="BD132" s="69">
        <v>0</v>
      </c>
      <c r="BE132" s="69">
        <v>0</v>
      </c>
      <c r="BF132" s="69">
        <v>0</v>
      </c>
      <c r="BG132" s="37">
        <f t="shared" si="5"/>
        <v>0</v>
      </c>
      <c r="BH132" s="17">
        <v>0</v>
      </c>
      <c r="BI132" s="17">
        <v>6672</v>
      </c>
      <c r="BJ132" s="17">
        <v>2431</v>
      </c>
      <c r="BK132" s="17">
        <v>40</v>
      </c>
      <c r="BL132" s="17">
        <v>-7</v>
      </c>
      <c r="BM132" s="17">
        <v>-86</v>
      </c>
      <c r="BN132" s="17">
        <v>-170</v>
      </c>
      <c r="BO132" s="17">
        <v>-341</v>
      </c>
      <c r="BP132" s="17">
        <v>-695</v>
      </c>
      <c r="BQ132" s="17">
        <v>1</v>
      </c>
      <c r="BR132" s="17">
        <v>24</v>
      </c>
      <c r="BS132" s="17">
        <v>-680</v>
      </c>
      <c r="BT132" s="17">
        <v>-3</v>
      </c>
      <c r="BU132" s="17">
        <v>7186</v>
      </c>
      <c r="BV132" s="17">
        <v>21</v>
      </c>
      <c r="BW132" s="17">
        <v>100</v>
      </c>
      <c r="BX132" s="17">
        <v>43</v>
      </c>
      <c r="BY132" s="17">
        <v>396</v>
      </c>
      <c r="BZ132" s="17">
        <v>142</v>
      </c>
      <c r="CA132" s="17">
        <v>1</v>
      </c>
    </row>
    <row r="133" spans="1:79" ht="15.6" x14ac:dyDescent="0.3">
      <c r="A133" s="10">
        <v>14</v>
      </c>
      <c r="B133" s="10" t="s">
        <v>26</v>
      </c>
      <c r="C133" s="10" t="s">
        <v>27</v>
      </c>
      <c r="D133" s="10" t="s">
        <v>507</v>
      </c>
      <c r="E133" s="33"/>
      <c r="F133" s="10" t="s">
        <v>508</v>
      </c>
      <c r="G133" s="17">
        <v>36818449.909999996</v>
      </c>
      <c r="H133" s="17">
        <v>36818452.93</v>
      </c>
      <c r="I133" s="17">
        <v>35700202.700000003</v>
      </c>
      <c r="J133" s="17">
        <v>0</v>
      </c>
      <c r="K133" s="17">
        <v>2162589.65</v>
      </c>
      <c r="L133" s="17">
        <v>15096109.51</v>
      </c>
      <c r="M133" s="17">
        <v>0</v>
      </c>
      <c r="N133" s="17">
        <v>19790.189999999999</v>
      </c>
      <c r="O133" s="17">
        <v>59580.800000000003</v>
      </c>
      <c r="P133" s="17">
        <v>1190519.1200000001</v>
      </c>
      <c r="Q133" s="17">
        <v>0</v>
      </c>
      <c r="R133" s="17">
        <v>2507.9499999999998</v>
      </c>
      <c r="S133" s="17">
        <v>5595679.0099999998</v>
      </c>
      <c r="T133" s="17">
        <v>3200374.3</v>
      </c>
      <c r="U133" s="17">
        <v>0</v>
      </c>
      <c r="V133" s="17">
        <v>0</v>
      </c>
      <c r="W133" s="17">
        <v>30319678.75</v>
      </c>
      <c r="X133" s="17">
        <v>22301.16</v>
      </c>
      <c r="Y133" s="17">
        <v>30341979.91</v>
      </c>
      <c r="Z133" s="19">
        <v>0.50203960000000003</v>
      </c>
      <c r="AA133" s="19">
        <v>5.0999999999999997E-2</v>
      </c>
      <c r="AB133" s="17">
        <v>1546228.02</v>
      </c>
      <c r="AC133" s="17">
        <v>0</v>
      </c>
      <c r="AD133" s="17">
        <v>0</v>
      </c>
      <c r="AE133" s="17">
        <v>3.02</v>
      </c>
      <c r="AF133" s="17">
        <v>0.27</v>
      </c>
      <c r="AG133" s="11">
        <f t="shared" si="3"/>
        <v>3.29</v>
      </c>
      <c r="AH133" s="17">
        <v>675566.58</v>
      </c>
      <c r="AI133" s="17">
        <v>53979.28</v>
      </c>
      <c r="AJ133" s="17">
        <v>137044.71</v>
      </c>
      <c r="AK133" s="17">
        <v>19047.400000000001</v>
      </c>
      <c r="AL133" s="17">
        <v>92928.29</v>
      </c>
      <c r="AM133" s="17">
        <v>9964.7999999999993</v>
      </c>
      <c r="AN133" s="17">
        <v>61337.24</v>
      </c>
      <c r="AO133" s="17">
        <v>7892</v>
      </c>
      <c r="AP133" s="17">
        <v>0</v>
      </c>
      <c r="AQ133" s="17">
        <v>0</v>
      </c>
      <c r="AR133" s="17">
        <v>48253.17</v>
      </c>
      <c r="AS133" s="17">
        <v>17847.43</v>
      </c>
      <c r="AT133" s="17">
        <v>0</v>
      </c>
      <c r="AU133" s="17">
        <v>5730.85</v>
      </c>
      <c r="AV133" s="17">
        <v>75780.179999999993</v>
      </c>
      <c r="AW133" s="17">
        <v>0</v>
      </c>
      <c r="AX133" s="17">
        <v>1277745.27</v>
      </c>
      <c r="AY133" s="12">
        <f t="shared" si="4"/>
        <v>0</v>
      </c>
      <c r="AZ133" s="17">
        <v>0</v>
      </c>
      <c r="BA133" s="17">
        <v>194510</v>
      </c>
      <c r="BB133" s="17">
        <v>0</v>
      </c>
      <c r="BC133" s="17">
        <v>291390.12</v>
      </c>
      <c r="BD133" s="17">
        <v>0</v>
      </c>
      <c r="BE133" s="17">
        <v>0</v>
      </c>
      <c r="BF133" s="17">
        <v>0</v>
      </c>
      <c r="BG133" s="37">
        <f t="shared" si="5"/>
        <v>0</v>
      </c>
      <c r="BH133" s="17">
        <v>0</v>
      </c>
      <c r="BI133" s="17">
        <v>4551</v>
      </c>
      <c r="BJ133" s="17">
        <v>2241</v>
      </c>
      <c r="BK133" s="17">
        <v>0</v>
      </c>
      <c r="BL133" s="17">
        <v>0</v>
      </c>
      <c r="BM133" s="17">
        <v>-235</v>
      </c>
      <c r="BN133" s="17">
        <v>-75</v>
      </c>
      <c r="BO133" s="17">
        <v>-644</v>
      </c>
      <c r="BP133" s="17">
        <v>-94</v>
      </c>
      <c r="BQ133" s="17">
        <v>28</v>
      </c>
      <c r="BR133" s="17">
        <v>0</v>
      </c>
      <c r="BS133" s="17">
        <v>-145</v>
      </c>
      <c r="BT133" s="17">
        <v>-7</v>
      </c>
      <c r="BU133" s="17">
        <v>5620</v>
      </c>
      <c r="BV133" s="17">
        <v>24</v>
      </c>
      <c r="BW133" s="17">
        <v>24</v>
      </c>
      <c r="BX133" s="17">
        <v>10</v>
      </c>
      <c r="BY133" s="17">
        <v>94</v>
      </c>
      <c r="BZ133" s="17">
        <v>12</v>
      </c>
      <c r="CA133" s="17">
        <v>2</v>
      </c>
    </row>
    <row r="134" spans="1:79" ht="15.6" x14ac:dyDescent="0.3">
      <c r="A134" s="10">
        <v>14</v>
      </c>
      <c r="B134" s="10" t="s">
        <v>138</v>
      </c>
      <c r="C134" s="10" t="s">
        <v>139</v>
      </c>
      <c r="D134" s="10" t="s">
        <v>509</v>
      </c>
      <c r="E134" s="33"/>
      <c r="F134" s="10" t="s">
        <v>508</v>
      </c>
      <c r="G134" s="17">
        <v>27974456.739999998</v>
      </c>
      <c r="H134" s="17">
        <v>27975088.34</v>
      </c>
      <c r="I134" s="17">
        <v>27701738.140000001</v>
      </c>
      <c r="J134" s="17">
        <v>6269072.7199999997</v>
      </c>
      <c r="K134" s="17">
        <v>510788.15</v>
      </c>
      <c r="L134" s="17">
        <v>8530531.8900000006</v>
      </c>
      <c r="M134" s="17">
        <v>0</v>
      </c>
      <c r="N134" s="17">
        <v>0</v>
      </c>
      <c r="O134" s="17">
        <v>0</v>
      </c>
      <c r="P134" s="17">
        <v>828820.96</v>
      </c>
      <c r="Q134" s="17">
        <v>0</v>
      </c>
      <c r="R134" s="17">
        <v>0</v>
      </c>
      <c r="S134" s="17">
        <v>3124329.94</v>
      </c>
      <c r="T134" s="17">
        <v>2015019.89</v>
      </c>
      <c r="U134" s="17">
        <v>0</v>
      </c>
      <c r="V134" s="17">
        <v>0</v>
      </c>
      <c r="W134" s="17">
        <v>23878118.25</v>
      </c>
      <c r="X134" s="17">
        <v>631.6</v>
      </c>
      <c r="Y134" s="17">
        <v>23878749.850000001</v>
      </c>
      <c r="Z134" s="19">
        <v>0.4325735</v>
      </c>
      <c r="AA134" s="19">
        <v>5.21E-2</v>
      </c>
      <c r="AB134" s="17">
        <v>1244464</v>
      </c>
      <c r="AC134" s="69">
        <v>631.6</v>
      </c>
      <c r="AD134" s="69">
        <v>8391</v>
      </c>
      <c r="AE134" s="69">
        <v>0</v>
      </c>
      <c r="AF134" s="69">
        <v>649</v>
      </c>
      <c r="AG134" s="11">
        <f t="shared" si="3"/>
        <v>649</v>
      </c>
      <c r="AH134" s="69">
        <v>529441</v>
      </c>
      <c r="AI134" s="69">
        <v>46363</v>
      </c>
      <c r="AJ134" s="69">
        <v>73029</v>
      </c>
      <c r="AK134" s="69">
        <v>5522</v>
      </c>
      <c r="AL134" s="69">
        <v>105733</v>
      </c>
      <c r="AM134" s="69">
        <v>35851</v>
      </c>
      <c r="AN134" s="69">
        <v>61045</v>
      </c>
      <c r="AO134" s="69">
        <v>6766</v>
      </c>
      <c r="AP134" s="69">
        <v>0</v>
      </c>
      <c r="AQ134" s="69">
        <v>5000</v>
      </c>
      <c r="AR134" s="69">
        <f>5706+14407+19440</f>
        <v>39553</v>
      </c>
      <c r="AS134" s="69">
        <v>17223</v>
      </c>
      <c r="AT134" s="69">
        <v>0</v>
      </c>
      <c r="AU134" s="69">
        <v>9236</v>
      </c>
      <c r="AV134" s="69">
        <v>60198</v>
      </c>
      <c r="AW134" s="17">
        <v>0</v>
      </c>
      <c r="AX134" s="69">
        <v>1052255</v>
      </c>
      <c r="AY134" s="12">
        <f t="shared" si="4"/>
        <v>0</v>
      </c>
      <c r="AZ134" s="17">
        <v>0</v>
      </c>
      <c r="BA134" s="17">
        <v>194510</v>
      </c>
      <c r="BB134" s="17">
        <v>0</v>
      </c>
      <c r="BC134" s="17">
        <v>239487.13</v>
      </c>
      <c r="BD134" s="17">
        <v>0</v>
      </c>
      <c r="BE134" s="17">
        <v>0</v>
      </c>
      <c r="BF134" s="17">
        <v>0</v>
      </c>
      <c r="BG134" s="37">
        <f t="shared" si="5"/>
        <v>0</v>
      </c>
      <c r="BH134" s="17">
        <v>0</v>
      </c>
      <c r="BI134" s="17">
        <v>3266</v>
      </c>
      <c r="BJ134" s="17">
        <v>1366</v>
      </c>
      <c r="BK134" s="17">
        <v>59</v>
      </c>
      <c r="BL134" s="17">
        <v>-16</v>
      </c>
      <c r="BM134" s="17">
        <v>-267</v>
      </c>
      <c r="BN134" s="17">
        <v>-60</v>
      </c>
      <c r="BO134" s="17">
        <v>-304</v>
      </c>
      <c r="BP134" s="17">
        <v>-134</v>
      </c>
      <c r="BQ134" s="17">
        <v>0</v>
      </c>
      <c r="BR134" s="17">
        <v>-1</v>
      </c>
      <c r="BS134" s="17">
        <v>-247</v>
      </c>
      <c r="BT134" s="17">
        <v>-4</v>
      </c>
      <c r="BU134" s="17">
        <v>3658</v>
      </c>
      <c r="BV134" s="17">
        <v>30</v>
      </c>
      <c r="BW134" s="17">
        <v>27</v>
      </c>
      <c r="BX134" s="17">
        <v>15</v>
      </c>
      <c r="BY134" s="17">
        <v>198</v>
      </c>
      <c r="BZ134" s="17">
        <v>1</v>
      </c>
      <c r="CA134" s="17">
        <v>0</v>
      </c>
    </row>
    <row r="135" spans="1:79" ht="15.6" x14ac:dyDescent="0.3">
      <c r="A135" s="10">
        <v>14</v>
      </c>
      <c r="B135" s="10" t="s">
        <v>150</v>
      </c>
      <c r="C135" s="10" t="s">
        <v>151</v>
      </c>
      <c r="D135" s="10" t="s">
        <v>507</v>
      </c>
      <c r="E135" s="33"/>
      <c r="F135" s="10" t="s">
        <v>508</v>
      </c>
      <c r="G135" s="17">
        <v>34901673.780000001</v>
      </c>
      <c r="H135" s="17">
        <v>34910710.850000001</v>
      </c>
      <c r="I135" s="17">
        <v>32400101.91</v>
      </c>
      <c r="J135" s="17">
        <v>499</v>
      </c>
      <c r="K135" s="17">
        <v>2337925.5299999998</v>
      </c>
      <c r="L135" s="17">
        <v>12623351.75</v>
      </c>
      <c r="M135" s="17">
        <v>0</v>
      </c>
      <c r="N135" s="17">
        <v>10632.01</v>
      </c>
      <c r="O135" s="17">
        <v>14375.56</v>
      </c>
      <c r="P135" s="17">
        <v>1186737.94</v>
      </c>
      <c r="Q135" s="17">
        <v>0</v>
      </c>
      <c r="R135" s="17">
        <v>0</v>
      </c>
      <c r="S135" s="17">
        <v>5672141.3300000001</v>
      </c>
      <c r="T135" s="17">
        <v>3676831.77</v>
      </c>
      <c r="U135" s="17">
        <v>0</v>
      </c>
      <c r="V135" s="17">
        <v>0</v>
      </c>
      <c r="W135" s="17">
        <v>27110714.489999998</v>
      </c>
      <c r="X135" s="17">
        <v>72432.789999999994</v>
      </c>
      <c r="Y135" s="17">
        <v>27183147.280000001</v>
      </c>
      <c r="Z135" s="19">
        <v>0.43915120000000002</v>
      </c>
      <c r="AA135" s="19">
        <v>5.4100000000000002E-2</v>
      </c>
      <c r="AB135" s="17">
        <v>1465916.04</v>
      </c>
      <c r="AC135" s="17">
        <v>0</v>
      </c>
      <c r="AD135" s="17">
        <v>0</v>
      </c>
      <c r="AE135" s="17">
        <v>9037.07</v>
      </c>
      <c r="AF135" s="17">
        <v>0</v>
      </c>
      <c r="AG135" s="11">
        <f t="shared" si="3"/>
        <v>9037.07</v>
      </c>
      <c r="AH135" s="17">
        <v>669551.11</v>
      </c>
      <c r="AI135" s="17">
        <v>53752.06</v>
      </c>
      <c r="AJ135" s="17">
        <v>152111.06</v>
      </c>
      <c r="AK135" s="17">
        <v>880</v>
      </c>
      <c r="AL135" s="17">
        <v>111951.74</v>
      </c>
      <c r="AM135" s="17">
        <v>16826.37</v>
      </c>
      <c r="AN135" s="17">
        <v>48859.95</v>
      </c>
      <c r="AO135" s="17">
        <v>7872</v>
      </c>
      <c r="AP135" s="17">
        <v>2175.8200000000002</v>
      </c>
      <c r="AQ135" s="17">
        <v>0</v>
      </c>
      <c r="AR135" s="17">
        <v>69350.59</v>
      </c>
      <c r="AS135" s="17">
        <v>15357.1</v>
      </c>
      <c r="AT135" s="17">
        <v>0</v>
      </c>
      <c r="AU135" s="17">
        <v>13489.96</v>
      </c>
      <c r="AV135" s="17">
        <v>11745.52</v>
      </c>
      <c r="AW135" s="17">
        <v>0</v>
      </c>
      <c r="AX135" s="17">
        <v>1247315.77</v>
      </c>
      <c r="AY135" s="12">
        <f t="shared" si="4"/>
        <v>0</v>
      </c>
      <c r="AZ135" s="17">
        <v>0</v>
      </c>
      <c r="BA135" s="17">
        <v>194510</v>
      </c>
      <c r="BB135" s="17">
        <v>0</v>
      </c>
      <c r="BC135" s="17">
        <v>243146.66</v>
      </c>
      <c r="BD135" s="17">
        <v>0</v>
      </c>
      <c r="BE135" s="17">
        <v>0</v>
      </c>
      <c r="BF135" s="17">
        <v>0</v>
      </c>
      <c r="BG135" s="37">
        <f t="shared" si="5"/>
        <v>0</v>
      </c>
      <c r="BH135" s="17">
        <v>0</v>
      </c>
      <c r="BI135" s="17">
        <v>4262</v>
      </c>
      <c r="BJ135" s="17">
        <v>2143</v>
      </c>
      <c r="BK135" s="17">
        <v>51</v>
      </c>
      <c r="BL135" s="17">
        <v>-21</v>
      </c>
      <c r="BM135" s="17">
        <v>-378</v>
      </c>
      <c r="BN135" s="17">
        <v>-126</v>
      </c>
      <c r="BO135" s="17">
        <v>-615</v>
      </c>
      <c r="BP135" s="17">
        <v>-100</v>
      </c>
      <c r="BQ135" s="17">
        <v>51</v>
      </c>
      <c r="BR135" s="17">
        <v>28</v>
      </c>
      <c r="BS135" s="17">
        <v>-132</v>
      </c>
      <c r="BT135" s="17">
        <v>-2</v>
      </c>
      <c r="BU135" s="17">
        <v>5161</v>
      </c>
      <c r="BV135" s="17">
        <v>1</v>
      </c>
      <c r="BW135" s="17">
        <v>31</v>
      </c>
      <c r="BX135" s="17">
        <v>7</v>
      </c>
      <c r="BY135" s="17">
        <v>87</v>
      </c>
      <c r="BZ135" s="17">
        <v>7</v>
      </c>
      <c r="CA135" s="17">
        <v>1</v>
      </c>
    </row>
    <row r="136" spans="1:79" ht="15.6" x14ac:dyDescent="0.3">
      <c r="A136" s="10">
        <v>15</v>
      </c>
      <c r="B136" s="10" t="s">
        <v>14</v>
      </c>
      <c r="C136" s="10" t="s">
        <v>15</v>
      </c>
      <c r="D136" s="10" t="s">
        <v>510</v>
      </c>
      <c r="E136" s="10" t="s">
        <v>381</v>
      </c>
      <c r="F136" s="10" t="s">
        <v>511</v>
      </c>
      <c r="G136" s="17">
        <v>27492020.149999999</v>
      </c>
      <c r="H136" s="17">
        <v>27492020.149999999</v>
      </c>
      <c r="I136" s="17">
        <v>26558895.82</v>
      </c>
      <c r="J136" s="17">
        <v>67858.77</v>
      </c>
      <c r="K136" s="17">
        <v>3517096.7</v>
      </c>
      <c r="L136" s="17">
        <v>7649440.4699999997</v>
      </c>
      <c r="M136" s="17">
        <v>0</v>
      </c>
      <c r="N136" s="17">
        <v>5250.83</v>
      </c>
      <c r="O136" s="17">
        <v>0</v>
      </c>
      <c r="P136" s="17">
        <v>2226372.48</v>
      </c>
      <c r="Q136" s="17">
        <v>0</v>
      </c>
      <c r="R136" s="17">
        <v>0</v>
      </c>
      <c r="S136" s="17">
        <v>8643588.8699999992</v>
      </c>
      <c r="T136" s="17">
        <v>2885580.81</v>
      </c>
      <c r="U136" s="17">
        <v>0</v>
      </c>
      <c r="V136" s="17">
        <v>0</v>
      </c>
      <c r="W136" s="17">
        <v>26465160.309999999</v>
      </c>
      <c r="X136" s="17">
        <v>155146.1</v>
      </c>
      <c r="Y136" s="17">
        <v>26620306.41</v>
      </c>
      <c r="Z136" s="19">
        <v>0.15769900000000001</v>
      </c>
      <c r="AA136" s="19">
        <v>5.57E-2</v>
      </c>
      <c r="AB136" s="17">
        <v>1475222.21</v>
      </c>
      <c r="AC136" s="17">
        <v>0</v>
      </c>
      <c r="AD136" s="17">
        <v>0</v>
      </c>
      <c r="AE136" s="17">
        <v>0</v>
      </c>
      <c r="AF136" s="17">
        <v>469.72</v>
      </c>
      <c r="AG136" s="11">
        <f t="shared" si="3"/>
        <v>469.72</v>
      </c>
      <c r="AH136" s="17">
        <v>702983.12</v>
      </c>
      <c r="AI136" s="17">
        <v>59424.18</v>
      </c>
      <c r="AJ136" s="17">
        <v>162434.13</v>
      </c>
      <c r="AK136" s="17">
        <v>13990.73</v>
      </c>
      <c r="AL136" s="17">
        <v>79357.7</v>
      </c>
      <c r="AM136" s="17">
        <v>4400</v>
      </c>
      <c r="AN136" s="17">
        <v>30900</v>
      </c>
      <c r="AO136" s="17">
        <v>7869</v>
      </c>
      <c r="AP136" s="17">
        <v>5484</v>
      </c>
      <c r="AQ136" s="17">
        <v>0</v>
      </c>
      <c r="AR136" s="17">
        <v>49779.4</v>
      </c>
      <c r="AS136" s="17">
        <v>30300.3</v>
      </c>
      <c r="AT136" s="17">
        <v>0</v>
      </c>
      <c r="AU136" s="17">
        <v>1372.2</v>
      </c>
      <c r="AV136" s="17">
        <v>50841.58</v>
      </c>
      <c r="AW136" s="17">
        <v>0</v>
      </c>
      <c r="AX136" s="17">
        <v>1316646.7</v>
      </c>
      <c r="AY136" s="12">
        <f t="shared" si="4"/>
        <v>0</v>
      </c>
      <c r="AZ136" s="17">
        <v>0</v>
      </c>
      <c r="BA136" s="17">
        <v>194510</v>
      </c>
      <c r="BB136" s="17">
        <v>0</v>
      </c>
      <c r="BC136" s="17">
        <v>179966.13</v>
      </c>
      <c r="BD136" s="17">
        <v>0</v>
      </c>
      <c r="BE136" s="17">
        <v>0</v>
      </c>
      <c r="BF136" s="17">
        <v>0</v>
      </c>
      <c r="BG136" s="37">
        <f t="shared" si="5"/>
        <v>0</v>
      </c>
      <c r="BH136" s="17">
        <v>0</v>
      </c>
      <c r="BI136" s="17">
        <v>2728</v>
      </c>
      <c r="BJ136" s="17">
        <v>2182</v>
      </c>
      <c r="BK136" s="17">
        <v>0</v>
      </c>
      <c r="BL136" s="17">
        <v>10</v>
      </c>
      <c r="BM136" s="17">
        <v>-135</v>
      </c>
      <c r="BN136" s="17">
        <v>-86</v>
      </c>
      <c r="BO136" s="17">
        <v>-680</v>
      </c>
      <c r="BP136" s="17">
        <v>-182</v>
      </c>
      <c r="BQ136" s="17">
        <v>0</v>
      </c>
      <c r="BR136" s="17">
        <v>34</v>
      </c>
      <c r="BS136" s="17">
        <v>-146</v>
      </c>
      <c r="BT136" s="17">
        <v>0</v>
      </c>
      <c r="BU136" s="17">
        <v>3725</v>
      </c>
      <c r="BV136" s="17">
        <v>5</v>
      </c>
      <c r="BW136" s="17">
        <v>61</v>
      </c>
      <c r="BX136" s="17">
        <v>19</v>
      </c>
      <c r="BY136" s="17">
        <v>39</v>
      </c>
      <c r="BZ136" s="17">
        <v>22</v>
      </c>
      <c r="CA136" s="17">
        <v>5</v>
      </c>
    </row>
    <row r="137" spans="1:79" ht="15.6" x14ac:dyDescent="0.3">
      <c r="A137" s="10">
        <v>15</v>
      </c>
      <c r="B137" s="10" t="s">
        <v>126</v>
      </c>
      <c r="C137" s="10" t="s">
        <v>127</v>
      </c>
      <c r="D137" s="10" t="s">
        <v>512</v>
      </c>
      <c r="E137" s="33"/>
      <c r="F137" s="10" t="s">
        <v>513</v>
      </c>
      <c r="G137" s="17">
        <v>12075279.57</v>
      </c>
      <c r="H137" s="17">
        <v>12076115.84</v>
      </c>
      <c r="I137" s="17">
        <v>11764024.57</v>
      </c>
      <c r="J137" s="17">
        <v>0</v>
      </c>
      <c r="K137" s="17">
        <v>2033623.74</v>
      </c>
      <c r="L137" s="17">
        <v>2129677.44</v>
      </c>
      <c r="M137" s="17">
        <v>0</v>
      </c>
      <c r="N137" s="17">
        <v>0</v>
      </c>
      <c r="O137" s="17">
        <v>0</v>
      </c>
      <c r="P137" s="17">
        <v>770460.63</v>
      </c>
      <c r="Q137" s="17">
        <v>0</v>
      </c>
      <c r="R137" s="17">
        <v>0</v>
      </c>
      <c r="S137" s="17">
        <v>4317555.46</v>
      </c>
      <c r="T137" s="17">
        <v>1631860.51</v>
      </c>
      <c r="U137" s="17">
        <v>0</v>
      </c>
      <c r="V137" s="17">
        <v>0</v>
      </c>
      <c r="W137" s="17">
        <v>11591285.32</v>
      </c>
      <c r="X137" s="17">
        <v>2736.44</v>
      </c>
      <c r="Y137" s="17">
        <v>11594021.76</v>
      </c>
      <c r="Z137" s="19">
        <v>0.15593180000000001</v>
      </c>
      <c r="AA137" s="19">
        <v>6.1100000000000002E-2</v>
      </c>
      <c r="AB137" s="17">
        <v>708107.54</v>
      </c>
      <c r="AC137" s="17">
        <v>0</v>
      </c>
      <c r="AD137" s="17">
        <v>0</v>
      </c>
      <c r="AE137" s="17">
        <v>836.27</v>
      </c>
      <c r="AF137" s="17">
        <v>10.83</v>
      </c>
      <c r="AG137" s="11">
        <f t="shared" ref="AG137:AG192" si="6">SUM(AE137:AF137)</f>
        <v>847.1</v>
      </c>
      <c r="AH137" s="17">
        <v>186420.37</v>
      </c>
      <c r="AI137" s="17">
        <v>16179.87</v>
      </c>
      <c r="AJ137" s="17">
        <v>32122.86</v>
      </c>
      <c r="AK137" s="17">
        <v>0</v>
      </c>
      <c r="AL137" s="17">
        <v>59552.29</v>
      </c>
      <c r="AM137" s="17">
        <v>3205.59</v>
      </c>
      <c r="AN137" s="17">
        <v>31352.15</v>
      </c>
      <c r="AO137" s="17">
        <v>8250</v>
      </c>
      <c r="AP137" s="17">
        <v>30045.23</v>
      </c>
      <c r="AQ137" s="17">
        <v>0</v>
      </c>
      <c r="AR137" s="17">
        <v>30771.72</v>
      </c>
      <c r="AS137" s="17">
        <v>9139.5</v>
      </c>
      <c r="AT137" s="17">
        <v>0</v>
      </c>
      <c r="AU137" s="17">
        <v>17327.57</v>
      </c>
      <c r="AV137" s="17">
        <v>2767.56</v>
      </c>
      <c r="AW137" s="17">
        <v>0</v>
      </c>
      <c r="AX137" s="17">
        <v>494524.67</v>
      </c>
      <c r="AY137" s="12">
        <f t="shared" ref="AY137:AY192" si="7">AW137/AX137</f>
        <v>0</v>
      </c>
      <c r="AZ137" s="17">
        <v>0</v>
      </c>
      <c r="BA137" s="17">
        <v>194510</v>
      </c>
      <c r="BB137" s="17">
        <v>0</v>
      </c>
      <c r="BC137" s="17">
        <v>100535.67999999999</v>
      </c>
      <c r="BD137" s="17">
        <v>0</v>
      </c>
      <c r="BE137" s="17">
        <v>0</v>
      </c>
      <c r="BF137" s="17">
        <v>0</v>
      </c>
      <c r="BG137" s="37">
        <f t="shared" ref="BG137:BG192" si="8">SUM(BE137:BF137)</f>
        <v>0</v>
      </c>
      <c r="BH137" s="17">
        <v>0</v>
      </c>
      <c r="BI137" s="17">
        <v>1303</v>
      </c>
      <c r="BJ137" s="17">
        <v>812</v>
      </c>
      <c r="BK137" s="17">
        <v>51</v>
      </c>
      <c r="BL137" s="17">
        <v>-18</v>
      </c>
      <c r="BM137" s="17">
        <v>-47</v>
      </c>
      <c r="BN137" s="17">
        <v>-46</v>
      </c>
      <c r="BO137" s="17">
        <v>-160</v>
      </c>
      <c r="BP137" s="17">
        <v>-92</v>
      </c>
      <c r="BQ137" s="17">
        <v>0</v>
      </c>
      <c r="BR137" s="17">
        <v>0</v>
      </c>
      <c r="BS137" s="17">
        <v>-130</v>
      </c>
      <c r="BT137" s="17">
        <v>0</v>
      </c>
      <c r="BU137" s="17">
        <v>1673</v>
      </c>
      <c r="BV137" s="17">
        <v>4</v>
      </c>
      <c r="BW137" s="17">
        <v>34</v>
      </c>
      <c r="BX137" s="17">
        <v>10</v>
      </c>
      <c r="BY137" s="17">
        <v>82</v>
      </c>
      <c r="BZ137" s="17">
        <v>3</v>
      </c>
      <c r="CA137" s="17">
        <v>1</v>
      </c>
    </row>
    <row r="138" spans="1:79" ht="15.6" x14ac:dyDescent="0.3">
      <c r="A138" s="10">
        <v>15</v>
      </c>
      <c r="B138" s="10" t="s">
        <v>208</v>
      </c>
      <c r="C138" s="10" t="s">
        <v>125</v>
      </c>
      <c r="D138" s="10" t="s">
        <v>510</v>
      </c>
      <c r="E138" s="10" t="s">
        <v>381</v>
      </c>
      <c r="F138" s="10" t="s">
        <v>511</v>
      </c>
      <c r="G138" s="17">
        <v>26899493.940000001</v>
      </c>
      <c r="H138" s="17">
        <v>26899493.940000001</v>
      </c>
      <c r="I138" s="17">
        <v>25102722.879999999</v>
      </c>
      <c r="J138" s="17">
        <v>0</v>
      </c>
      <c r="K138" s="17">
        <v>4262068.04</v>
      </c>
      <c r="L138" s="17">
        <v>6794100.8799999999</v>
      </c>
      <c r="M138" s="17">
        <v>0</v>
      </c>
      <c r="N138" s="17">
        <v>0</v>
      </c>
      <c r="O138" s="17">
        <v>13000.33</v>
      </c>
      <c r="P138" s="17">
        <v>1560004.51</v>
      </c>
      <c r="Q138" s="17">
        <v>0</v>
      </c>
      <c r="R138" s="17">
        <v>0</v>
      </c>
      <c r="S138" s="17">
        <v>7530716.1799999997</v>
      </c>
      <c r="T138" s="17">
        <v>2476658.42</v>
      </c>
      <c r="U138" s="17">
        <v>0</v>
      </c>
      <c r="V138" s="17">
        <v>0</v>
      </c>
      <c r="W138" s="17">
        <v>24191857.530000001</v>
      </c>
      <c r="X138" s="17">
        <v>481382.1</v>
      </c>
      <c r="Y138" s="17">
        <v>24673239.629999999</v>
      </c>
      <c r="Z138" s="19">
        <v>0.20414740000000001</v>
      </c>
      <c r="AA138" s="68">
        <v>6.4299999999999996E-2</v>
      </c>
      <c r="AB138" s="17">
        <v>1555309.17</v>
      </c>
      <c r="AC138" s="17">
        <v>0</v>
      </c>
      <c r="AD138" s="17">
        <v>0</v>
      </c>
      <c r="AE138" s="17">
        <v>0</v>
      </c>
      <c r="AF138" s="17">
        <v>0</v>
      </c>
      <c r="AG138" s="11">
        <f t="shared" si="6"/>
        <v>0</v>
      </c>
      <c r="AH138" s="17">
        <v>722265.52</v>
      </c>
      <c r="AI138" s="17">
        <v>62596.28</v>
      </c>
      <c r="AJ138" s="17">
        <v>139243.47</v>
      </c>
      <c r="AK138" s="17">
        <v>8500</v>
      </c>
      <c r="AL138" s="17">
        <v>115345.26</v>
      </c>
      <c r="AM138" s="17">
        <v>4800.95</v>
      </c>
      <c r="AN138" s="17">
        <v>63699.79</v>
      </c>
      <c r="AO138" s="17">
        <v>7869</v>
      </c>
      <c r="AP138" s="17">
        <v>0</v>
      </c>
      <c r="AQ138" s="17">
        <v>0</v>
      </c>
      <c r="AR138" s="17">
        <v>44949.66</v>
      </c>
      <c r="AS138" s="17">
        <v>12418.17</v>
      </c>
      <c r="AT138" s="17">
        <v>0</v>
      </c>
      <c r="AU138" s="17">
        <v>939.6</v>
      </c>
      <c r="AV138" s="17">
        <v>44357.69</v>
      </c>
      <c r="AW138" s="17">
        <v>0</v>
      </c>
      <c r="AX138" s="17">
        <v>1276677.24</v>
      </c>
      <c r="AY138" s="12">
        <f t="shared" si="7"/>
        <v>0</v>
      </c>
      <c r="AZ138" s="17">
        <v>0</v>
      </c>
      <c r="BA138" s="69">
        <v>194510</v>
      </c>
      <c r="BB138" s="69">
        <v>0</v>
      </c>
      <c r="BC138" s="69">
        <v>256036</v>
      </c>
      <c r="BD138" s="69">
        <v>0</v>
      </c>
      <c r="BE138" s="69">
        <v>0</v>
      </c>
      <c r="BF138" s="69">
        <v>0</v>
      </c>
      <c r="BG138" s="37">
        <f t="shared" si="8"/>
        <v>0</v>
      </c>
      <c r="BH138" s="17">
        <v>0</v>
      </c>
      <c r="BI138" s="17">
        <v>2823</v>
      </c>
      <c r="BJ138" s="17">
        <v>2446</v>
      </c>
      <c r="BK138" s="17">
        <v>58</v>
      </c>
      <c r="BL138" s="17">
        <v>0</v>
      </c>
      <c r="BM138" s="17">
        <v>-169</v>
      </c>
      <c r="BN138" s="17">
        <v>-102</v>
      </c>
      <c r="BO138" s="17">
        <v>-875</v>
      </c>
      <c r="BP138" s="17">
        <v>-157</v>
      </c>
      <c r="BQ138" s="17">
        <v>0</v>
      </c>
      <c r="BR138" s="17">
        <v>0</v>
      </c>
      <c r="BS138" s="17">
        <v>-157</v>
      </c>
      <c r="BT138" s="17">
        <v>-2</v>
      </c>
      <c r="BU138" s="17">
        <v>3865</v>
      </c>
      <c r="BV138" s="17">
        <v>12</v>
      </c>
      <c r="BW138" s="17">
        <v>71</v>
      </c>
      <c r="BX138" s="17">
        <v>13</v>
      </c>
      <c r="BY138" s="17">
        <v>40</v>
      </c>
      <c r="BZ138" s="17">
        <v>30</v>
      </c>
      <c r="CA138" s="17">
        <v>2</v>
      </c>
    </row>
    <row r="139" spans="1:79" ht="15.6" x14ac:dyDescent="0.3">
      <c r="A139" s="10">
        <v>16</v>
      </c>
      <c r="B139" s="10" t="s">
        <v>49</v>
      </c>
      <c r="C139" s="10" t="s">
        <v>50</v>
      </c>
      <c r="D139" s="10" t="s">
        <v>514</v>
      </c>
      <c r="E139" s="10" t="s">
        <v>473</v>
      </c>
      <c r="F139" s="10" t="s">
        <v>511</v>
      </c>
      <c r="G139" s="17">
        <v>22504730.57</v>
      </c>
      <c r="H139" s="17">
        <v>22504730.57</v>
      </c>
      <c r="I139" s="17">
        <f>22504730.57-641624.01</f>
        <v>21863106.559999999</v>
      </c>
      <c r="J139" s="17">
        <v>36909.47</v>
      </c>
      <c r="K139" s="17">
        <v>5171953.24</v>
      </c>
      <c r="L139" s="17">
        <v>2972931.33</v>
      </c>
      <c r="M139" s="17">
        <v>0</v>
      </c>
      <c r="N139" s="17">
        <v>0</v>
      </c>
      <c r="O139" s="17">
        <v>0</v>
      </c>
      <c r="P139" s="17">
        <v>2555310.37</v>
      </c>
      <c r="Q139" s="17">
        <v>0</v>
      </c>
      <c r="R139" s="17">
        <v>0</v>
      </c>
      <c r="S139" s="17">
        <v>5787316.4400000004</v>
      </c>
      <c r="T139" s="17">
        <v>2457522.83</v>
      </c>
      <c r="U139" s="17">
        <v>30389.200000000001</v>
      </c>
      <c r="V139" s="17">
        <v>0</v>
      </c>
      <c r="W139" s="17">
        <v>20426052.489999998</v>
      </c>
      <c r="X139" s="17">
        <v>44471.11</v>
      </c>
      <c r="Y139" s="17">
        <v>20470523.600000001</v>
      </c>
      <c r="Z139" s="19">
        <v>0.161</v>
      </c>
      <c r="AA139" s="19">
        <v>7.0699999999999999E-2</v>
      </c>
      <c r="AB139" s="17">
        <v>1444108.81</v>
      </c>
      <c r="AC139" s="17">
        <v>0</v>
      </c>
      <c r="AD139" s="17">
        <v>0</v>
      </c>
      <c r="AE139" s="17">
        <v>0</v>
      </c>
      <c r="AF139" s="17">
        <v>0</v>
      </c>
      <c r="AG139" s="11">
        <f t="shared" si="6"/>
        <v>0</v>
      </c>
      <c r="AH139" s="17">
        <v>596425.81000000006</v>
      </c>
      <c r="AI139" s="17">
        <v>52649.07</v>
      </c>
      <c r="AJ139" s="17">
        <v>115253.57</v>
      </c>
      <c r="AK139" s="17">
        <v>0</v>
      </c>
      <c r="AL139" s="17">
        <v>66487.19</v>
      </c>
      <c r="AM139" s="17">
        <v>38697.300000000003</v>
      </c>
      <c r="AN139" s="17">
        <v>53806.8</v>
      </c>
      <c r="AO139" s="17">
        <v>10800</v>
      </c>
      <c r="AP139" s="17">
        <v>0</v>
      </c>
      <c r="AQ139" s="17">
        <v>0</v>
      </c>
      <c r="AR139" s="17">
        <v>61136.93</v>
      </c>
      <c r="AS139" s="17">
        <v>16956.88</v>
      </c>
      <c r="AT139" s="17">
        <v>0</v>
      </c>
      <c r="AU139" s="17">
        <v>13826.09</v>
      </c>
      <c r="AV139" s="17">
        <v>82972.63</v>
      </c>
      <c r="AW139" s="17">
        <v>0</v>
      </c>
      <c r="AX139" s="17">
        <v>1181818.3400000001</v>
      </c>
      <c r="AY139" s="12">
        <f t="shared" si="7"/>
        <v>0</v>
      </c>
      <c r="AZ139" s="17">
        <v>0</v>
      </c>
      <c r="BA139" s="17">
        <v>194509.6</v>
      </c>
      <c r="BB139" s="17">
        <v>0</v>
      </c>
      <c r="BC139" s="17">
        <v>259024.69</v>
      </c>
      <c r="BD139" s="17">
        <v>0</v>
      </c>
      <c r="BE139" s="17">
        <v>0</v>
      </c>
      <c r="BF139" s="17">
        <v>0</v>
      </c>
      <c r="BG139" s="37">
        <f t="shared" si="8"/>
        <v>0</v>
      </c>
      <c r="BH139" s="17">
        <v>0</v>
      </c>
      <c r="BI139" s="69">
        <v>2679</v>
      </c>
      <c r="BJ139" s="69">
        <v>5710</v>
      </c>
      <c r="BK139" s="69">
        <v>0</v>
      </c>
      <c r="BL139" s="69">
        <v>0</v>
      </c>
      <c r="BM139" s="69">
        <v>-460</v>
      </c>
      <c r="BN139" s="69">
        <v>-95</v>
      </c>
      <c r="BO139" s="69">
        <v>-2930</v>
      </c>
      <c r="BP139" s="69">
        <v>-133</v>
      </c>
      <c r="BQ139" s="69">
        <v>0</v>
      </c>
      <c r="BR139" s="69">
        <v>0</v>
      </c>
      <c r="BS139" s="69">
        <v>-46</v>
      </c>
      <c r="BT139" s="69">
        <v>-1</v>
      </c>
      <c r="BU139" s="69">
        <v>4724</v>
      </c>
      <c r="BV139" s="69">
        <v>0</v>
      </c>
      <c r="BW139" s="69">
        <v>23</v>
      </c>
      <c r="BX139" s="69">
        <v>3</v>
      </c>
      <c r="BY139" s="69">
        <v>15</v>
      </c>
      <c r="BZ139" s="69">
        <v>5</v>
      </c>
      <c r="CA139" s="69">
        <v>0</v>
      </c>
    </row>
    <row r="140" spans="1:79" ht="15.6" x14ac:dyDescent="0.3">
      <c r="A140" s="10">
        <v>16</v>
      </c>
      <c r="B140" s="10" t="s">
        <v>69</v>
      </c>
      <c r="C140" s="10" t="s">
        <v>70</v>
      </c>
      <c r="D140" s="10" t="s">
        <v>515</v>
      </c>
      <c r="E140" s="10" t="s">
        <v>473</v>
      </c>
      <c r="F140" s="10" t="s">
        <v>511</v>
      </c>
      <c r="G140" s="17">
        <v>30791039.530000001</v>
      </c>
      <c r="H140" s="17">
        <v>30791039.530000001</v>
      </c>
      <c r="I140" s="17">
        <v>29020420.260000002</v>
      </c>
      <c r="J140" s="17">
        <v>0</v>
      </c>
      <c r="K140" s="17">
        <v>6045535.5199999996</v>
      </c>
      <c r="L140" s="17">
        <v>3603999.51</v>
      </c>
      <c r="M140" s="17">
        <v>0</v>
      </c>
      <c r="N140" s="17">
        <v>0</v>
      </c>
      <c r="O140" s="17">
        <v>0</v>
      </c>
      <c r="P140" s="17">
        <v>2053966.36</v>
      </c>
      <c r="Q140" s="17">
        <v>0</v>
      </c>
      <c r="R140" s="17">
        <v>0</v>
      </c>
      <c r="S140" s="17">
        <v>5609376.4900000002</v>
      </c>
      <c r="T140" s="17">
        <v>4141584.15</v>
      </c>
      <c r="U140" s="17">
        <v>53254.400000000001</v>
      </c>
      <c r="V140" s="17">
        <v>0</v>
      </c>
      <c r="W140" s="17">
        <v>22967700.539999999</v>
      </c>
      <c r="X140" s="17">
        <v>53254.400000000001</v>
      </c>
      <c r="Y140" s="17">
        <v>23020954.940000001</v>
      </c>
      <c r="Z140" s="19">
        <f>+ 9288123.7/30791039.53</f>
        <v>0.30165021518518376</v>
      </c>
      <c r="AA140" s="19">
        <v>6.59E-2</v>
      </c>
      <c r="AB140" s="17">
        <v>1513238.51</v>
      </c>
      <c r="AC140" s="17">
        <v>0</v>
      </c>
      <c r="AD140" s="17">
        <v>0</v>
      </c>
      <c r="AE140" s="17">
        <v>0</v>
      </c>
      <c r="AF140" s="17">
        <v>0</v>
      </c>
      <c r="AG140" s="11">
        <f t="shared" si="6"/>
        <v>0</v>
      </c>
      <c r="AH140" s="17">
        <v>696900.11</v>
      </c>
      <c r="AI140" s="17">
        <v>61327.55</v>
      </c>
      <c r="AJ140" s="17">
        <v>138402.62</v>
      </c>
      <c r="AK140" s="17">
        <v>12875.36</v>
      </c>
      <c r="AL140" s="17">
        <v>98448.44</v>
      </c>
      <c r="AM140" s="17">
        <v>27403.43</v>
      </c>
      <c r="AN140" s="17">
        <v>40979</v>
      </c>
      <c r="AO140" s="17">
        <v>10800</v>
      </c>
      <c r="AP140" s="17">
        <v>0</v>
      </c>
      <c r="AQ140" s="17">
        <v>0</v>
      </c>
      <c r="AR140" s="17">
        <v>92977.88</v>
      </c>
      <c r="AS140" s="17">
        <v>16239.01</v>
      </c>
      <c r="AT140" s="17">
        <v>0</v>
      </c>
      <c r="AU140" s="17">
        <v>18786.96</v>
      </c>
      <c r="AV140" s="17">
        <v>30280.560000000001</v>
      </c>
      <c r="AW140" s="17">
        <v>0</v>
      </c>
      <c r="AX140" s="17">
        <v>1302223.45</v>
      </c>
      <c r="AY140" s="12">
        <f t="shared" si="7"/>
        <v>0</v>
      </c>
      <c r="AZ140" s="17">
        <v>0</v>
      </c>
      <c r="BA140" s="17">
        <v>194510</v>
      </c>
      <c r="BB140" s="17">
        <v>0</v>
      </c>
      <c r="BC140" s="17">
        <v>251909.06</v>
      </c>
      <c r="BD140" s="17">
        <v>0</v>
      </c>
      <c r="BE140" s="17">
        <v>0</v>
      </c>
      <c r="BF140" s="17">
        <v>0</v>
      </c>
      <c r="BG140" s="37">
        <f t="shared" si="8"/>
        <v>0</v>
      </c>
      <c r="BH140" s="17">
        <v>0</v>
      </c>
      <c r="BI140" s="17">
        <v>4805</v>
      </c>
      <c r="BJ140" s="17">
        <v>7422</v>
      </c>
      <c r="BK140" s="17">
        <v>0</v>
      </c>
      <c r="BL140" s="17">
        <v>-12</v>
      </c>
      <c r="BM140" s="17">
        <v>-568</v>
      </c>
      <c r="BN140" s="17">
        <v>-208</v>
      </c>
      <c r="BO140" s="17">
        <v>-4190</v>
      </c>
      <c r="BP140" s="17">
        <v>-466</v>
      </c>
      <c r="BQ140" s="17">
        <v>0</v>
      </c>
      <c r="BR140" s="17">
        <v>0</v>
      </c>
      <c r="BS140" s="17">
        <v>-271</v>
      </c>
      <c r="BT140" s="17">
        <v>0</v>
      </c>
      <c r="BU140" s="17">
        <v>6512</v>
      </c>
      <c r="BV140" s="17">
        <v>3</v>
      </c>
      <c r="BW140" s="17">
        <v>106</v>
      </c>
      <c r="BX140" s="17">
        <v>8</v>
      </c>
      <c r="BY140" s="17">
        <v>104</v>
      </c>
      <c r="BZ140" s="17">
        <v>53</v>
      </c>
      <c r="CA140" s="17">
        <v>0</v>
      </c>
    </row>
    <row r="141" spans="1:79" ht="15.6" x14ac:dyDescent="0.3">
      <c r="A141" s="10">
        <v>16</v>
      </c>
      <c r="B141" s="10" t="s">
        <v>71</v>
      </c>
      <c r="C141" s="10" t="s">
        <v>72</v>
      </c>
      <c r="D141" s="10" t="s">
        <v>516</v>
      </c>
      <c r="E141" s="10" t="s">
        <v>473</v>
      </c>
      <c r="F141" s="10" t="s">
        <v>511</v>
      </c>
      <c r="G141" s="17">
        <v>66660006.57</v>
      </c>
      <c r="H141" s="17">
        <v>66661039.960000001</v>
      </c>
      <c r="I141" s="17">
        <v>65503234.079999998</v>
      </c>
      <c r="J141" s="17">
        <v>0</v>
      </c>
      <c r="K141" s="17">
        <v>15856544.960000001</v>
      </c>
      <c r="L141" s="17">
        <v>14356544.380000001</v>
      </c>
      <c r="M141" s="17">
        <v>0</v>
      </c>
      <c r="N141" s="17">
        <v>0</v>
      </c>
      <c r="O141" s="17">
        <v>119290.27</v>
      </c>
      <c r="P141" s="17">
        <v>5276725.41</v>
      </c>
      <c r="Q141" s="17">
        <v>0</v>
      </c>
      <c r="R141" s="17">
        <v>0</v>
      </c>
      <c r="S141" s="17">
        <v>20991427.370000001</v>
      </c>
      <c r="T141" s="17">
        <v>7349735.0599999996</v>
      </c>
      <c r="U141" s="17">
        <v>70742.600000000006</v>
      </c>
      <c r="V141" s="17">
        <v>0</v>
      </c>
      <c r="W141" s="17">
        <v>66039063.829999998</v>
      </c>
      <c r="X141" s="17">
        <v>71775.990000000005</v>
      </c>
      <c r="Y141" s="17">
        <v>66110839.82</v>
      </c>
      <c r="Z141" s="19">
        <v>9.2450169999999998E-2</v>
      </c>
      <c r="AA141" s="19">
        <v>3.1600000000000003E-2</v>
      </c>
      <c r="AB141" s="17">
        <v>2089829.77</v>
      </c>
      <c r="AC141" s="17">
        <v>1033.3900000000001</v>
      </c>
      <c r="AD141" s="17">
        <v>60340.37</v>
      </c>
      <c r="AE141" s="17">
        <v>0</v>
      </c>
      <c r="AF141" s="17">
        <v>0</v>
      </c>
      <c r="AG141" s="11">
        <f t="shared" si="6"/>
        <v>0</v>
      </c>
      <c r="AH141" s="17">
        <v>1152649.82</v>
      </c>
      <c r="AI141" s="17">
        <v>106688.84</v>
      </c>
      <c r="AJ141" s="17">
        <v>235558.04</v>
      </c>
      <c r="AK141" s="17">
        <v>75013.53</v>
      </c>
      <c r="AL141" s="17">
        <v>102534.61</v>
      </c>
      <c r="AM141" s="17">
        <v>14303.84</v>
      </c>
      <c r="AN141" s="17">
        <v>45194.54</v>
      </c>
      <c r="AO141" s="17">
        <v>10800</v>
      </c>
      <c r="AP141" s="17">
        <v>65316.95</v>
      </c>
      <c r="AQ141" s="17">
        <v>0</v>
      </c>
      <c r="AR141" s="17">
        <v>160531.68</v>
      </c>
      <c r="AS141" s="17">
        <v>22859.01</v>
      </c>
      <c r="AT141" s="17">
        <v>0</v>
      </c>
      <c r="AU141" s="17">
        <v>3324.27</v>
      </c>
      <c r="AV141" s="17">
        <v>37336.85</v>
      </c>
      <c r="AW141" s="17">
        <v>0</v>
      </c>
      <c r="AX141" s="17">
        <v>2185212.31</v>
      </c>
      <c r="AY141" s="12">
        <f t="shared" si="7"/>
        <v>0</v>
      </c>
      <c r="AZ141" s="17">
        <v>0</v>
      </c>
      <c r="BA141" s="17">
        <v>194510</v>
      </c>
      <c r="BB141" s="17">
        <v>0</v>
      </c>
      <c r="BC141" s="17">
        <v>228779.66</v>
      </c>
      <c r="BD141" s="17">
        <v>0</v>
      </c>
      <c r="BE141" s="17">
        <v>0</v>
      </c>
      <c r="BF141" s="17">
        <v>0</v>
      </c>
      <c r="BG141" s="37">
        <f t="shared" si="8"/>
        <v>0</v>
      </c>
      <c r="BH141" s="17">
        <v>0</v>
      </c>
      <c r="BI141" s="17">
        <v>7410</v>
      </c>
      <c r="BJ141" s="17">
        <v>7984</v>
      </c>
      <c r="BK141" s="17">
        <v>5</v>
      </c>
      <c r="BL141" s="17">
        <v>0</v>
      </c>
      <c r="BM141" s="17">
        <v>-721</v>
      </c>
      <c r="BN141" s="17">
        <v>-500</v>
      </c>
      <c r="BO141" s="17">
        <v>-5267</v>
      </c>
      <c r="BP141" s="17">
        <v>-761</v>
      </c>
      <c r="BQ141" s="17">
        <v>63</v>
      </c>
      <c r="BR141" s="17">
        <v>-39</v>
      </c>
      <c r="BS141" s="17">
        <v>-161</v>
      </c>
      <c r="BT141" s="17">
        <v>0</v>
      </c>
      <c r="BU141" s="17">
        <v>8013</v>
      </c>
      <c r="BV141" s="17">
        <v>0</v>
      </c>
      <c r="BW141" s="17">
        <v>119</v>
      </c>
      <c r="BX141" s="17">
        <v>13</v>
      </c>
      <c r="BY141" s="17">
        <v>20</v>
      </c>
      <c r="BZ141" s="17">
        <v>2</v>
      </c>
      <c r="CA141" s="17">
        <v>3</v>
      </c>
    </row>
    <row r="142" spans="1:79" ht="15.6" x14ac:dyDescent="0.3">
      <c r="A142" s="10">
        <v>16</v>
      </c>
      <c r="B142" s="10" t="s">
        <v>79</v>
      </c>
      <c r="C142" s="10" t="s">
        <v>80</v>
      </c>
      <c r="D142" s="10" t="s">
        <v>515</v>
      </c>
      <c r="E142" s="10" t="s">
        <v>473</v>
      </c>
      <c r="F142" s="10" t="s">
        <v>511</v>
      </c>
      <c r="G142" s="17">
        <v>38618936.990000002</v>
      </c>
      <c r="H142" s="17">
        <v>38618936.990000002</v>
      </c>
      <c r="I142" s="17">
        <v>36847144.439999998</v>
      </c>
      <c r="J142" s="17">
        <v>0</v>
      </c>
      <c r="K142" s="17">
        <v>10684902.869999999</v>
      </c>
      <c r="L142" s="17">
        <v>4802683.62</v>
      </c>
      <c r="M142" s="17">
        <v>0</v>
      </c>
      <c r="N142" s="17">
        <v>0</v>
      </c>
      <c r="O142" s="17">
        <v>0</v>
      </c>
      <c r="P142" s="17">
        <v>2095663.16</v>
      </c>
      <c r="Q142" s="17">
        <v>0</v>
      </c>
      <c r="R142" s="17">
        <v>0</v>
      </c>
      <c r="S142" s="17">
        <v>9478760.6699999999</v>
      </c>
      <c r="T142" s="17">
        <v>6140780.3600000003</v>
      </c>
      <c r="U142" s="17">
        <v>68801.399999999994</v>
      </c>
      <c r="V142" s="17">
        <v>0</v>
      </c>
      <c r="W142" s="17">
        <v>35201866.719999999</v>
      </c>
      <c r="X142" s="17">
        <v>74108</v>
      </c>
      <c r="Y142" s="17">
        <v>35275974.719999999</v>
      </c>
      <c r="Z142" s="19">
        <v>0.14486180000000001</v>
      </c>
      <c r="AA142" s="19">
        <v>5.6800000000000003E-2</v>
      </c>
      <c r="AB142" s="17">
        <v>1999076.04</v>
      </c>
      <c r="AC142" s="17">
        <v>0</v>
      </c>
      <c r="AD142" s="17">
        <v>0</v>
      </c>
      <c r="AE142" s="17">
        <v>0</v>
      </c>
      <c r="AF142" s="17">
        <v>0</v>
      </c>
      <c r="AG142" s="11">
        <f t="shared" si="6"/>
        <v>0</v>
      </c>
      <c r="AH142" s="17">
        <v>793852.23</v>
      </c>
      <c r="AI142" s="17">
        <v>78446.67</v>
      </c>
      <c r="AJ142" s="17">
        <v>146952.74</v>
      </c>
      <c r="AK142" s="17">
        <v>104063.1</v>
      </c>
      <c r="AL142" s="17">
        <v>174291.42</v>
      </c>
      <c r="AM142" s="17">
        <v>2637.27</v>
      </c>
      <c r="AN142" s="17">
        <v>87375.9</v>
      </c>
      <c r="AO142" s="17">
        <v>10800</v>
      </c>
      <c r="AP142" s="17">
        <v>2000</v>
      </c>
      <c r="AQ142" s="17">
        <v>0</v>
      </c>
      <c r="AR142" s="17">
        <v>204906.43</v>
      </c>
      <c r="AS142" s="17">
        <v>13571.63</v>
      </c>
      <c r="AT142" s="17">
        <v>0</v>
      </c>
      <c r="AU142" s="17">
        <v>12497.75</v>
      </c>
      <c r="AV142" s="17">
        <v>44062.63</v>
      </c>
      <c r="AW142" s="17">
        <v>0</v>
      </c>
      <c r="AX142" s="17">
        <v>1789716.61</v>
      </c>
      <c r="AY142" s="12">
        <f t="shared" si="7"/>
        <v>0</v>
      </c>
      <c r="AZ142" s="17">
        <v>901.9</v>
      </c>
      <c r="BA142" s="17">
        <v>194510</v>
      </c>
      <c r="BB142" s="17">
        <v>0</v>
      </c>
      <c r="BC142" s="17">
        <v>432046.3</v>
      </c>
      <c r="BD142" s="17">
        <v>0</v>
      </c>
      <c r="BE142" s="17">
        <v>0</v>
      </c>
      <c r="BF142" s="17">
        <v>0</v>
      </c>
      <c r="BG142" s="37">
        <f t="shared" si="8"/>
        <v>0</v>
      </c>
      <c r="BH142" s="17">
        <v>0</v>
      </c>
      <c r="BI142" s="17">
        <v>4635</v>
      </c>
      <c r="BJ142" s="17">
        <v>7945</v>
      </c>
      <c r="BK142" s="17">
        <v>22</v>
      </c>
      <c r="BL142" s="17">
        <v>0</v>
      </c>
      <c r="BM142" s="17">
        <v>-580</v>
      </c>
      <c r="BN142" s="17">
        <v>-171</v>
      </c>
      <c r="BO142" s="17">
        <v>-5081</v>
      </c>
      <c r="BP142" s="17">
        <v>-413</v>
      </c>
      <c r="BQ142" s="17">
        <v>-14</v>
      </c>
      <c r="BR142" s="17">
        <v>-8</v>
      </c>
      <c r="BS142" s="17">
        <v>-158</v>
      </c>
      <c r="BT142" s="17">
        <v>-1</v>
      </c>
      <c r="BU142" s="17">
        <v>6176</v>
      </c>
      <c r="BV142" s="17">
        <v>22</v>
      </c>
      <c r="BW142" s="17">
        <v>79</v>
      </c>
      <c r="BX142" s="17">
        <v>13</v>
      </c>
      <c r="BY142" s="17">
        <v>62</v>
      </c>
      <c r="BZ142" s="17">
        <v>4</v>
      </c>
      <c r="CA142" s="17">
        <v>0</v>
      </c>
    </row>
    <row r="143" spans="1:79" ht="15.6" x14ac:dyDescent="0.3">
      <c r="A143" s="10">
        <v>16</v>
      </c>
      <c r="B143" s="10" t="s">
        <v>191</v>
      </c>
      <c r="C143" s="10" t="s">
        <v>192</v>
      </c>
      <c r="D143" s="10" t="s">
        <v>517</v>
      </c>
      <c r="E143" s="10" t="s">
        <v>473</v>
      </c>
      <c r="F143" s="10" t="s">
        <v>511</v>
      </c>
      <c r="G143" s="17">
        <v>34062198.369999997</v>
      </c>
      <c r="H143" s="17">
        <v>34062198.369999997</v>
      </c>
      <c r="I143" s="17">
        <v>32677773.73</v>
      </c>
      <c r="J143" s="17">
        <v>0</v>
      </c>
      <c r="K143" s="17">
        <v>9010644.9199999999</v>
      </c>
      <c r="L143" s="17">
        <v>4540781.3499999996</v>
      </c>
      <c r="M143" s="17">
        <v>0</v>
      </c>
      <c r="N143" s="17">
        <v>0</v>
      </c>
      <c r="O143" s="17">
        <v>0</v>
      </c>
      <c r="P143" s="17">
        <v>3004717.45</v>
      </c>
      <c r="Q143" s="17">
        <v>0</v>
      </c>
      <c r="R143" s="17">
        <v>0</v>
      </c>
      <c r="S143" s="17">
        <v>7233519.4000000004</v>
      </c>
      <c r="T143" s="17">
        <v>4809989.92</v>
      </c>
      <c r="U143" s="17">
        <v>82498.38</v>
      </c>
      <c r="V143" s="17">
        <v>0</v>
      </c>
      <c r="W143" s="17">
        <v>30165787.129999999</v>
      </c>
      <c r="X143" s="17">
        <v>518306</v>
      </c>
      <c r="Y143" s="17">
        <v>30684093.129999999</v>
      </c>
      <c r="Z143" s="19">
        <v>0.19667689999999999</v>
      </c>
      <c r="AA143" s="19">
        <v>5.1900000000000002E-2</v>
      </c>
      <c r="AB143" s="17">
        <v>1566134.09</v>
      </c>
      <c r="AC143" s="17">
        <v>0</v>
      </c>
      <c r="AD143" s="17">
        <v>0</v>
      </c>
      <c r="AE143" s="17">
        <v>0</v>
      </c>
      <c r="AF143" s="17">
        <v>0</v>
      </c>
      <c r="AG143" s="11">
        <f t="shared" si="6"/>
        <v>0</v>
      </c>
      <c r="AH143" s="17">
        <v>655637.24</v>
      </c>
      <c r="AI143" s="17">
        <v>58783.41</v>
      </c>
      <c r="AJ143" s="17">
        <v>164271.88</v>
      </c>
      <c r="AK143" s="17">
        <v>27513</v>
      </c>
      <c r="AL143" s="17">
        <v>132455.41</v>
      </c>
      <c r="AM143" s="17">
        <v>20436.45</v>
      </c>
      <c r="AN143" s="17">
        <v>49249.54</v>
      </c>
      <c r="AO143" s="17">
        <v>10800</v>
      </c>
      <c r="AP143" s="17">
        <v>8628.93</v>
      </c>
      <c r="AQ143" s="17">
        <v>0</v>
      </c>
      <c r="AR143" s="17">
        <v>144076.41</v>
      </c>
      <c r="AS143" s="17">
        <v>20798.98</v>
      </c>
      <c r="AT143" s="17">
        <v>0</v>
      </c>
      <c r="AU143" s="17">
        <v>19664.2</v>
      </c>
      <c r="AV143" s="17">
        <v>98448.84</v>
      </c>
      <c r="AW143" s="17">
        <v>0</v>
      </c>
      <c r="AX143" s="17">
        <v>1518564.03</v>
      </c>
      <c r="AY143" s="12">
        <f t="shared" si="7"/>
        <v>0</v>
      </c>
      <c r="AZ143" s="17">
        <v>0</v>
      </c>
      <c r="BA143" s="17">
        <v>194510</v>
      </c>
      <c r="BB143" s="17">
        <v>0</v>
      </c>
      <c r="BC143" s="17">
        <v>265688.56</v>
      </c>
      <c r="BD143" s="17">
        <v>0</v>
      </c>
      <c r="BE143" s="17">
        <v>0</v>
      </c>
      <c r="BF143" s="17">
        <v>0</v>
      </c>
      <c r="BG143" s="37">
        <f t="shared" si="8"/>
        <v>0</v>
      </c>
      <c r="BH143" s="17">
        <v>0</v>
      </c>
      <c r="BI143" s="17">
        <v>4577</v>
      </c>
      <c r="BJ143" s="17">
        <v>6167</v>
      </c>
      <c r="BK143" s="17">
        <v>0</v>
      </c>
      <c r="BL143" s="17">
        <v>0</v>
      </c>
      <c r="BM143" s="17">
        <v>-297</v>
      </c>
      <c r="BN143" s="17">
        <v>-164</v>
      </c>
      <c r="BO143" s="17">
        <v>-4118</v>
      </c>
      <c r="BP143" s="17">
        <v>-388</v>
      </c>
      <c r="BQ143" s="17">
        <v>0</v>
      </c>
      <c r="BR143" s="17">
        <v>-6</v>
      </c>
      <c r="BS143" s="17">
        <v>-85</v>
      </c>
      <c r="BT143" s="17">
        <v>0</v>
      </c>
      <c r="BU143" s="17">
        <v>5686</v>
      </c>
      <c r="BV143" s="17">
        <v>7</v>
      </c>
      <c r="BW143" s="17">
        <v>37</v>
      </c>
      <c r="BX143" s="17">
        <v>9</v>
      </c>
      <c r="BY143" s="17">
        <v>32</v>
      </c>
      <c r="BZ143" s="17">
        <v>5</v>
      </c>
      <c r="CA143" s="17">
        <v>2</v>
      </c>
    </row>
    <row r="144" spans="1:79" ht="15.6" x14ac:dyDescent="0.3">
      <c r="A144" s="17">
        <v>17</v>
      </c>
      <c r="B144" s="18" t="s">
        <v>350</v>
      </c>
      <c r="C144" s="18" t="s">
        <v>351</v>
      </c>
      <c r="D144" s="10" t="s">
        <v>518</v>
      </c>
      <c r="E144" s="10" t="s">
        <v>372</v>
      </c>
      <c r="F144" s="10" t="s">
        <v>511</v>
      </c>
      <c r="G144" s="17">
        <v>55219303.579999998</v>
      </c>
      <c r="H144" s="17">
        <v>55219303.579999998</v>
      </c>
      <c r="I144" s="17">
        <v>53000634.149999999</v>
      </c>
      <c r="J144" s="17">
        <v>0</v>
      </c>
      <c r="K144" s="17">
        <v>8610017.0800000001</v>
      </c>
      <c r="L144" s="17">
        <v>16145975.140000001</v>
      </c>
      <c r="M144" s="17">
        <v>0</v>
      </c>
      <c r="N144" s="17">
        <v>0</v>
      </c>
      <c r="O144" s="17">
        <v>0</v>
      </c>
      <c r="P144" s="17">
        <v>5852615.2300000004</v>
      </c>
      <c r="Q144" s="17">
        <v>0</v>
      </c>
      <c r="R144" s="17">
        <v>0</v>
      </c>
      <c r="S144" s="17">
        <v>9306575.4100000001</v>
      </c>
      <c r="T144" s="17">
        <v>10552343.449999999</v>
      </c>
      <c r="U144" s="17">
        <v>0</v>
      </c>
      <c r="V144" s="17">
        <v>0</v>
      </c>
      <c r="W144" s="17">
        <v>53022641.920000002</v>
      </c>
      <c r="X144" s="17">
        <v>1100</v>
      </c>
      <c r="Y144" s="17">
        <v>53023741.920000002</v>
      </c>
      <c r="Z144" s="19">
        <v>9.6058950000000004E-2</v>
      </c>
      <c r="AA144" s="19">
        <v>4.82E-2</v>
      </c>
      <c r="AB144" s="17">
        <v>2555090.61</v>
      </c>
      <c r="AC144" s="17">
        <v>0</v>
      </c>
      <c r="AD144" s="17">
        <v>0</v>
      </c>
      <c r="AE144" s="17">
        <v>0</v>
      </c>
      <c r="AF144" s="17">
        <v>0</v>
      </c>
      <c r="AG144" s="11">
        <f t="shared" si="6"/>
        <v>0</v>
      </c>
      <c r="AH144" s="17">
        <v>1498036.8</v>
      </c>
      <c r="AI144" s="17">
        <v>122973.14</v>
      </c>
      <c r="AJ144" s="17">
        <v>234556.21</v>
      </c>
      <c r="AK144" s="17">
        <v>0</v>
      </c>
      <c r="AL144" s="17">
        <v>180925.29</v>
      </c>
      <c r="AM144" s="17">
        <v>13901.21</v>
      </c>
      <c r="AN144" s="17">
        <v>115699.07</v>
      </c>
      <c r="AO144" s="17">
        <v>9900</v>
      </c>
      <c r="AP144" s="17">
        <v>1147.55</v>
      </c>
      <c r="AQ144" s="17">
        <v>0</v>
      </c>
      <c r="AR144" s="17">
        <v>131930.63</v>
      </c>
      <c r="AS144" s="17">
        <v>33382.07</v>
      </c>
      <c r="AT144" s="17">
        <v>8979.75</v>
      </c>
      <c r="AU144" s="17">
        <v>20197.86</v>
      </c>
      <c r="AV144" s="17">
        <v>68240.3</v>
      </c>
      <c r="AW144" s="17">
        <v>0</v>
      </c>
      <c r="AX144" s="17">
        <v>2558501.39</v>
      </c>
      <c r="AY144" s="12">
        <f t="shared" si="7"/>
        <v>0</v>
      </c>
      <c r="AZ144" s="17">
        <v>0</v>
      </c>
      <c r="BA144" s="17">
        <v>194510</v>
      </c>
      <c r="BB144" s="17">
        <v>0</v>
      </c>
      <c r="BC144" s="17">
        <v>311188.03000000003</v>
      </c>
      <c r="BD144" s="17">
        <v>0</v>
      </c>
      <c r="BE144" s="17">
        <v>0</v>
      </c>
      <c r="BF144" s="17">
        <v>0</v>
      </c>
      <c r="BG144" s="37">
        <f t="shared" si="8"/>
        <v>0</v>
      </c>
      <c r="BH144" s="17">
        <v>0</v>
      </c>
      <c r="BI144" s="17">
        <v>7756</v>
      </c>
      <c r="BJ144" s="17">
        <v>4469</v>
      </c>
      <c r="BK144" s="17">
        <v>0</v>
      </c>
      <c r="BL144" s="17">
        <v>0</v>
      </c>
      <c r="BM144" s="17">
        <v>-293</v>
      </c>
      <c r="BN144" s="17">
        <v>-312</v>
      </c>
      <c r="BO144" s="17">
        <v>-1836</v>
      </c>
      <c r="BP144" s="17">
        <v>-312</v>
      </c>
      <c r="BQ144" s="17">
        <v>14</v>
      </c>
      <c r="BR144" s="17">
        <v>717</v>
      </c>
      <c r="BS144" s="17">
        <v>-569</v>
      </c>
      <c r="BT144" s="17">
        <v>-5</v>
      </c>
      <c r="BU144" s="17">
        <v>9629</v>
      </c>
      <c r="BV144" s="17">
        <v>6</v>
      </c>
      <c r="BW144" s="17">
        <v>65</v>
      </c>
      <c r="BX144" s="17">
        <v>19</v>
      </c>
      <c r="BY144" s="17">
        <v>300</v>
      </c>
      <c r="BZ144" s="17">
        <v>178</v>
      </c>
      <c r="CA144" s="17">
        <v>9</v>
      </c>
    </row>
    <row r="145" spans="1:79" s="39" customFormat="1" ht="15.6" x14ac:dyDescent="0.3">
      <c r="A145" s="17">
        <v>17</v>
      </c>
      <c r="B145" s="18" t="s">
        <v>352</v>
      </c>
      <c r="C145" s="18" t="s">
        <v>125</v>
      </c>
      <c r="D145" s="34" t="s">
        <v>519</v>
      </c>
      <c r="E145" s="34" t="s">
        <v>372</v>
      </c>
      <c r="F145" s="34" t="s">
        <v>511</v>
      </c>
      <c r="G145" s="17">
        <v>29789026.609999999</v>
      </c>
      <c r="H145" s="17">
        <v>29799606.859999999</v>
      </c>
      <c r="I145" s="17">
        <v>29099641.789999999</v>
      </c>
      <c r="J145" s="17">
        <v>227468.63</v>
      </c>
      <c r="K145" s="17">
        <v>4041993.43</v>
      </c>
      <c r="L145" s="17">
        <v>7616387.0199999996</v>
      </c>
      <c r="M145" s="17">
        <v>0</v>
      </c>
      <c r="N145" s="17">
        <v>0</v>
      </c>
      <c r="O145" s="17">
        <v>0</v>
      </c>
      <c r="P145" s="17">
        <v>2493640.5699999998</v>
      </c>
      <c r="Q145" s="17">
        <v>0</v>
      </c>
      <c r="R145" s="17">
        <v>22.63</v>
      </c>
      <c r="S145" s="17">
        <v>5881400.3799999999</v>
      </c>
      <c r="T145" s="17">
        <v>4490564.16</v>
      </c>
      <c r="U145" s="17">
        <v>0</v>
      </c>
      <c r="V145" s="17">
        <v>0</v>
      </c>
      <c r="W145" s="17">
        <v>26755245.239999998</v>
      </c>
      <c r="X145" s="17">
        <v>287163.33</v>
      </c>
      <c r="Y145" s="17">
        <v>27042408.57</v>
      </c>
      <c r="Z145" s="19">
        <v>0.14138880000000001</v>
      </c>
      <c r="AA145" s="19">
        <v>7.4899999999999994E-2</v>
      </c>
      <c r="AB145" s="17">
        <v>2012618.52</v>
      </c>
      <c r="AC145" s="17">
        <v>10580.25</v>
      </c>
      <c r="AD145" s="17">
        <v>105802.5</v>
      </c>
      <c r="AE145" s="17">
        <v>0</v>
      </c>
      <c r="AF145" s="17">
        <v>725.53</v>
      </c>
      <c r="AG145" s="11">
        <f t="shared" si="6"/>
        <v>725.53</v>
      </c>
      <c r="AH145" s="17">
        <v>898565.51</v>
      </c>
      <c r="AI145" s="17">
        <v>77128.679999999993</v>
      </c>
      <c r="AJ145" s="17">
        <v>181118.42</v>
      </c>
      <c r="AK145" s="17">
        <v>0</v>
      </c>
      <c r="AL145" s="17">
        <v>180439.3</v>
      </c>
      <c r="AM145" s="17">
        <v>5029.6099999999997</v>
      </c>
      <c r="AN145" s="17">
        <v>107383.36</v>
      </c>
      <c r="AO145" s="17">
        <v>7450</v>
      </c>
      <c r="AP145" s="17">
        <v>870</v>
      </c>
      <c r="AQ145" s="17">
        <v>0</v>
      </c>
      <c r="AR145" s="17">
        <v>87376.09</v>
      </c>
      <c r="AS145" s="17">
        <v>16875.75</v>
      </c>
      <c r="AT145" s="17">
        <v>0</v>
      </c>
      <c r="AU145" s="17">
        <v>576</v>
      </c>
      <c r="AV145" s="17">
        <v>20839.580000000002</v>
      </c>
      <c r="AW145" s="17">
        <v>0</v>
      </c>
      <c r="AX145" s="17">
        <v>1802714.82</v>
      </c>
      <c r="AY145" s="12">
        <f t="shared" si="7"/>
        <v>0</v>
      </c>
      <c r="AZ145" s="17">
        <v>0</v>
      </c>
      <c r="BA145" s="17">
        <v>194510</v>
      </c>
      <c r="BB145" s="69">
        <v>0</v>
      </c>
      <c r="BC145" s="17">
        <v>326040</v>
      </c>
      <c r="BD145" s="69">
        <v>0</v>
      </c>
      <c r="BE145" s="69">
        <v>0</v>
      </c>
      <c r="BF145" s="69">
        <v>0</v>
      </c>
      <c r="BG145" s="37">
        <f t="shared" si="8"/>
        <v>0</v>
      </c>
      <c r="BH145" s="17">
        <v>0</v>
      </c>
      <c r="BI145" s="17">
        <v>4006</v>
      </c>
      <c r="BJ145" s="17">
        <v>2731</v>
      </c>
      <c r="BK145" s="17">
        <v>16</v>
      </c>
      <c r="BL145" s="17">
        <v>0</v>
      </c>
      <c r="BM145" s="17">
        <v>-182</v>
      </c>
      <c r="BN145" s="17">
        <v>-126</v>
      </c>
      <c r="BO145" s="17">
        <v>-897</v>
      </c>
      <c r="BP145" s="17">
        <v>-126</v>
      </c>
      <c r="BQ145" s="17">
        <v>0</v>
      </c>
      <c r="BR145" s="17">
        <v>0</v>
      </c>
      <c r="BS145" s="17">
        <v>-358</v>
      </c>
      <c r="BT145" s="17">
        <v>-5</v>
      </c>
      <c r="BU145" s="17">
        <v>5059</v>
      </c>
      <c r="BV145" s="17">
        <v>10</v>
      </c>
      <c r="BW145" s="17">
        <v>41</v>
      </c>
      <c r="BX145" s="17">
        <v>24</v>
      </c>
      <c r="BY145" s="17">
        <v>279</v>
      </c>
      <c r="BZ145" s="17">
        <v>17</v>
      </c>
      <c r="CA145" s="17">
        <v>0</v>
      </c>
    </row>
    <row r="146" spans="1:79" s="39" customFormat="1" ht="15.6" x14ac:dyDescent="0.3">
      <c r="A146" s="17">
        <v>17</v>
      </c>
      <c r="B146" s="70" t="s">
        <v>590</v>
      </c>
      <c r="C146" s="18" t="s">
        <v>125</v>
      </c>
      <c r="D146" s="34" t="s">
        <v>521</v>
      </c>
      <c r="E146" s="10" t="s">
        <v>375</v>
      </c>
      <c r="F146" s="10" t="s">
        <v>511</v>
      </c>
      <c r="G146" s="17">
        <v>44902230.789999999</v>
      </c>
      <c r="H146" s="17">
        <v>45285073.960000001</v>
      </c>
      <c r="I146" s="17">
        <v>43999234.789999999</v>
      </c>
      <c r="J146" s="17">
        <v>15312614.83</v>
      </c>
      <c r="K146" s="17">
        <v>2350528</v>
      </c>
      <c r="L146" s="17">
        <v>11353250.399999999</v>
      </c>
      <c r="M146" s="17">
        <v>0</v>
      </c>
      <c r="N146" s="17">
        <v>0</v>
      </c>
      <c r="O146" s="17">
        <v>0</v>
      </c>
      <c r="P146" s="17">
        <v>2919640.64</v>
      </c>
      <c r="Q146" s="17">
        <v>0</v>
      </c>
      <c r="R146" s="17">
        <v>0</v>
      </c>
      <c r="S146" s="17">
        <v>6674079.7599999998</v>
      </c>
      <c r="T146" s="17">
        <v>2729647.76</v>
      </c>
      <c r="U146" s="17">
        <v>27878</v>
      </c>
      <c r="V146" s="17">
        <v>0</v>
      </c>
      <c r="W146" s="17">
        <v>43232486.420000002</v>
      </c>
      <c r="X146" s="17">
        <v>619827.36</v>
      </c>
      <c r="Y146" s="17">
        <v>43852314.010000005</v>
      </c>
      <c r="Z146" s="19">
        <v>0.05</v>
      </c>
      <c r="AA146" s="19">
        <v>4.3999999999999997E-2</v>
      </c>
      <c r="AB146" s="17">
        <v>1885007.97</v>
      </c>
      <c r="AC146" s="17">
        <v>0</v>
      </c>
      <c r="AD146" s="17">
        <v>0</v>
      </c>
      <c r="AE146" s="17">
        <v>6403.2099999999991</v>
      </c>
      <c r="AF146" s="17">
        <v>454.31</v>
      </c>
      <c r="AG146" s="17">
        <v>6857.5199999999995</v>
      </c>
      <c r="AH146" s="17">
        <v>1023695</v>
      </c>
      <c r="AI146" s="17">
        <v>90073.94</v>
      </c>
      <c r="AJ146" s="17">
        <v>176317</v>
      </c>
      <c r="AK146" s="17">
        <v>7501</v>
      </c>
      <c r="AL146" s="17">
        <v>87008</v>
      </c>
      <c r="AM146" s="17">
        <v>1484</v>
      </c>
      <c r="AN146" s="17">
        <v>47784</v>
      </c>
      <c r="AO146" s="17">
        <v>8650</v>
      </c>
      <c r="AP146" s="17">
        <v>33316</v>
      </c>
      <c r="AQ146" s="17">
        <v>0</v>
      </c>
      <c r="AR146" s="17">
        <v>91261.52</v>
      </c>
      <c r="AS146" s="17">
        <v>27203.73</v>
      </c>
      <c r="AT146" s="17">
        <v>0</v>
      </c>
      <c r="AU146" s="17">
        <v>9188</v>
      </c>
      <c r="AV146" s="17">
        <v>22276</v>
      </c>
      <c r="AW146" s="17">
        <v>0</v>
      </c>
      <c r="AX146" s="17">
        <v>1700619.82</v>
      </c>
      <c r="AY146" s="12">
        <v>0</v>
      </c>
      <c r="AZ146" s="17">
        <v>0</v>
      </c>
      <c r="BA146" s="17">
        <v>210718</v>
      </c>
      <c r="BB146" s="17">
        <v>0</v>
      </c>
      <c r="BC146" s="17">
        <v>385963</v>
      </c>
      <c r="BD146" s="69">
        <v>0</v>
      </c>
      <c r="BE146" s="69">
        <v>0</v>
      </c>
      <c r="BF146" s="69">
        <v>0</v>
      </c>
      <c r="BG146" s="37">
        <v>0</v>
      </c>
      <c r="BH146" s="17">
        <v>0</v>
      </c>
      <c r="BI146" s="17">
        <v>4242</v>
      </c>
      <c r="BJ146" s="17">
        <v>3040</v>
      </c>
      <c r="BK146" s="17">
        <v>0</v>
      </c>
      <c r="BL146" s="17">
        <v>-150</v>
      </c>
      <c r="BM146" s="17">
        <v>-120</v>
      </c>
      <c r="BN146" s="17">
        <v>-106</v>
      </c>
      <c r="BO146" s="17">
        <v>-1106</v>
      </c>
      <c r="BP146" s="17">
        <v>-233</v>
      </c>
      <c r="BQ146" s="17">
        <v>0</v>
      </c>
      <c r="BR146" s="17">
        <v>-1</v>
      </c>
      <c r="BS146" s="17">
        <v>-194</v>
      </c>
      <c r="BT146" s="17">
        <v>-1</v>
      </c>
      <c r="BU146" s="17">
        <v>5371</v>
      </c>
      <c r="BV146" s="17">
        <v>7</v>
      </c>
      <c r="BW146" s="17">
        <v>34</v>
      </c>
      <c r="BX146" s="17">
        <v>9</v>
      </c>
      <c r="BY146" s="17">
        <v>126</v>
      </c>
      <c r="BZ146" s="17">
        <v>25</v>
      </c>
      <c r="CA146" s="17">
        <v>0</v>
      </c>
    </row>
    <row r="147" spans="1:79" s="39" customFormat="1" ht="15.6" x14ac:dyDescent="0.3">
      <c r="A147" s="17">
        <v>17</v>
      </c>
      <c r="B147" s="18" t="s">
        <v>353</v>
      </c>
      <c r="C147" s="18" t="s">
        <v>354</v>
      </c>
      <c r="D147" s="34" t="s">
        <v>597</v>
      </c>
      <c r="E147" s="34" t="s">
        <v>372</v>
      </c>
      <c r="F147" s="34" t="s">
        <v>511</v>
      </c>
      <c r="G147" s="17">
        <v>59237779.859999999</v>
      </c>
      <c r="H147" s="17">
        <v>59246886.539999999</v>
      </c>
      <c r="I147" s="17">
        <v>57511287.329999998</v>
      </c>
      <c r="J147" s="17">
        <v>0</v>
      </c>
      <c r="K147" s="17">
        <v>6490313.1600000001</v>
      </c>
      <c r="L147" s="17">
        <v>22979141.739999998</v>
      </c>
      <c r="M147" s="17">
        <v>0</v>
      </c>
      <c r="N147" s="17">
        <v>0</v>
      </c>
      <c r="O147" s="17">
        <v>0</v>
      </c>
      <c r="P147" s="17">
        <v>4132590.7</v>
      </c>
      <c r="Q147" s="17">
        <v>0</v>
      </c>
      <c r="R147" s="17">
        <v>0</v>
      </c>
      <c r="S147" s="17">
        <v>5853525.8200000003</v>
      </c>
      <c r="T147" s="17">
        <v>12507404.1</v>
      </c>
      <c r="U147" s="17">
        <v>0</v>
      </c>
      <c r="V147" s="17">
        <v>0</v>
      </c>
      <c r="W147" s="17">
        <v>55676935.450000003</v>
      </c>
      <c r="X147" s="17">
        <v>9106.68</v>
      </c>
      <c r="Y147" s="17">
        <v>55686042.130000003</v>
      </c>
      <c r="Z147" s="19">
        <v>0.1214649</v>
      </c>
      <c r="AA147" s="19">
        <v>6.6699999999999995E-2</v>
      </c>
      <c r="AB147" s="17">
        <v>3713959.93</v>
      </c>
      <c r="AC147" s="17">
        <v>0</v>
      </c>
      <c r="AD147" s="17">
        <v>0</v>
      </c>
      <c r="AE147" s="17">
        <v>9106.68</v>
      </c>
      <c r="AF147" s="17">
        <v>0</v>
      </c>
      <c r="AG147" s="11">
        <f t="shared" si="6"/>
        <v>9106.68</v>
      </c>
      <c r="AH147" s="17">
        <v>2026542.13</v>
      </c>
      <c r="AI147" s="17">
        <v>175050.34</v>
      </c>
      <c r="AJ147" s="17">
        <v>522296.28</v>
      </c>
      <c r="AK147" s="17">
        <v>57931.4</v>
      </c>
      <c r="AL147" s="17">
        <v>274269.81</v>
      </c>
      <c r="AM147" s="17">
        <v>0</v>
      </c>
      <c r="AN147" s="17">
        <v>104910.36</v>
      </c>
      <c r="AO147" s="17">
        <v>10900</v>
      </c>
      <c r="AP147" s="17">
        <v>4618.72</v>
      </c>
      <c r="AQ147" s="17">
        <v>0</v>
      </c>
      <c r="AR147" s="17">
        <v>142922.48000000001</v>
      </c>
      <c r="AS147" s="17">
        <v>15645.62</v>
      </c>
      <c r="AT147" s="17">
        <v>0</v>
      </c>
      <c r="AU147" s="17">
        <v>54121.69</v>
      </c>
      <c r="AV147" s="17">
        <v>30064.01</v>
      </c>
      <c r="AW147" s="17">
        <v>0</v>
      </c>
      <c r="AX147" s="17">
        <v>3556997.82</v>
      </c>
      <c r="AY147" s="12">
        <f t="shared" si="7"/>
        <v>0</v>
      </c>
      <c r="AZ147" s="17">
        <v>0</v>
      </c>
      <c r="BA147" s="17">
        <v>194510</v>
      </c>
      <c r="BB147" s="17">
        <v>0</v>
      </c>
      <c r="BC147" s="17">
        <v>705328.57</v>
      </c>
      <c r="BD147" s="17">
        <v>0</v>
      </c>
      <c r="BE147" s="17">
        <v>0</v>
      </c>
      <c r="BF147" s="17">
        <v>0</v>
      </c>
      <c r="BG147" s="37">
        <f t="shared" si="8"/>
        <v>0</v>
      </c>
      <c r="BH147" s="17">
        <v>0</v>
      </c>
      <c r="BI147" s="17">
        <v>10872</v>
      </c>
      <c r="BJ147" s="17">
        <v>5110</v>
      </c>
      <c r="BK147" s="17">
        <v>6</v>
      </c>
      <c r="BL147" s="17">
        <v>0</v>
      </c>
      <c r="BM147" s="17">
        <v>-161</v>
      </c>
      <c r="BN147" s="17">
        <v>-97</v>
      </c>
      <c r="BO147" s="17">
        <v>-1645</v>
      </c>
      <c r="BP147" s="17">
        <v>-435</v>
      </c>
      <c r="BQ147" s="17">
        <v>0</v>
      </c>
      <c r="BR147" s="17">
        <v>-3</v>
      </c>
      <c r="BS147" s="17">
        <v>-1311</v>
      </c>
      <c r="BT147" s="17">
        <v>-16</v>
      </c>
      <c r="BU147" s="17">
        <v>12320</v>
      </c>
      <c r="BV147" s="17">
        <v>141</v>
      </c>
      <c r="BW147" s="17">
        <v>49</v>
      </c>
      <c r="BX147" s="17">
        <v>7</v>
      </c>
      <c r="BY147" s="17">
        <v>484</v>
      </c>
      <c r="BZ147" s="17">
        <v>759</v>
      </c>
      <c r="CA147" s="17">
        <v>6</v>
      </c>
    </row>
    <row r="148" spans="1:79" s="39" customFormat="1" ht="15.6" x14ac:dyDescent="0.3">
      <c r="A148" s="17">
        <v>17</v>
      </c>
      <c r="B148" s="18" t="s">
        <v>355</v>
      </c>
      <c r="C148" s="18" t="s">
        <v>27</v>
      </c>
      <c r="D148" s="34" t="s">
        <v>520</v>
      </c>
      <c r="E148" s="34" t="s">
        <v>375</v>
      </c>
      <c r="F148" s="34" t="s">
        <v>511</v>
      </c>
      <c r="G148" s="17">
        <v>30042030.530000001</v>
      </c>
      <c r="H148" s="17">
        <v>30045031.73</v>
      </c>
      <c r="I148" s="17">
        <v>29377727.420000002</v>
      </c>
      <c r="J148" s="17">
        <v>8592285.3000000007</v>
      </c>
      <c r="K148" s="17">
        <v>943786.78</v>
      </c>
      <c r="L148" s="17">
        <v>7817725.2000000002</v>
      </c>
      <c r="M148" s="17">
        <v>0</v>
      </c>
      <c r="N148" s="17">
        <v>0</v>
      </c>
      <c r="O148" s="17">
        <v>0</v>
      </c>
      <c r="P148" s="17">
        <v>2003383.34</v>
      </c>
      <c r="Q148" s="17">
        <v>0</v>
      </c>
      <c r="R148" s="17">
        <v>0</v>
      </c>
      <c r="S148" s="17">
        <v>6274599.6600000001</v>
      </c>
      <c r="T148" s="17">
        <v>2212229.94</v>
      </c>
      <c r="U148" s="17">
        <v>61672.01</v>
      </c>
      <c r="V148" s="17">
        <v>0</v>
      </c>
      <c r="W148" s="17">
        <v>28981690.690000001</v>
      </c>
      <c r="X148" s="17">
        <v>102486.29</v>
      </c>
      <c r="Y148" s="17">
        <v>29084176.98</v>
      </c>
      <c r="Z148" s="19">
        <v>6.6665989999999994E-2</v>
      </c>
      <c r="AA148" s="19">
        <v>3.9300000000000002E-2</v>
      </c>
      <c r="AB148" s="17">
        <v>1137680.47</v>
      </c>
      <c r="AC148" s="17">
        <v>0</v>
      </c>
      <c r="AD148" s="17">
        <v>0</v>
      </c>
      <c r="AE148" s="17">
        <v>3001.2</v>
      </c>
      <c r="AF148" s="17">
        <v>472.02</v>
      </c>
      <c r="AG148" s="11">
        <f t="shared" si="6"/>
        <v>3473.22</v>
      </c>
      <c r="AH148" s="17">
        <v>488677.57</v>
      </c>
      <c r="AI148" s="17">
        <v>40918.14</v>
      </c>
      <c r="AJ148" s="17">
        <v>84656.29</v>
      </c>
      <c r="AK148" s="17">
        <v>14470.97</v>
      </c>
      <c r="AL148" s="17">
        <v>99436</v>
      </c>
      <c r="AM148" s="17">
        <v>3221.19</v>
      </c>
      <c r="AN148" s="17">
        <v>59955.199999999997</v>
      </c>
      <c r="AO148" s="17">
        <v>7650</v>
      </c>
      <c r="AP148" s="17">
        <v>87320.66</v>
      </c>
      <c r="AQ148" s="17">
        <v>0</v>
      </c>
      <c r="AR148" s="17">
        <v>75560.56</v>
      </c>
      <c r="AS148" s="17">
        <v>1046.01</v>
      </c>
      <c r="AT148" s="17">
        <v>0</v>
      </c>
      <c r="AU148" s="17">
        <v>972</v>
      </c>
      <c r="AV148" s="17">
        <v>14871.07</v>
      </c>
      <c r="AW148" s="17">
        <v>0</v>
      </c>
      <c r="AX148" s="17">
        <v>1024750.34</v>
      </c>
      <c r="AY148" s="12">
        <f t="shared" si="7"/>
        <v>0</v>
      </c>
      <c r="AZ148" s="17">
        <v>850</v>
      </c>
      <c r="BA148" s="17">
        <v>194509.92</v>
      </c>
      <c r="BB148" s="17">
        <v>0</v>
      </c>
      <c r="BC148" s="17">
        <v>204599.23</v>
      </c>
      <c r="BD148" s="17">
        <v>0</v>
      </c>
      <c r="BE148" s="17">
        <v>0</v>
      </c>
      <c r="BF148" s="17">
        <v>0</v>
      </c>
      <c r="BG148" s="37">
        <f t="shared" si="8"/>
        <v>0</v>
      </c>
      <c r="BH148" s="17">
        <v>0</v>
      </c>
      <c r="BI148" s="17">
        <v>2693</v>
      </c>
      <c r="BJ148" s="17">
        <v>2246</v>
      </c>
      <c r="BK148" s="17">
        <v>2</v>
      </c>
      <c r="BL148" s="17">
        <v>0</v>
      </c>
      <c r="BM148" s="17">
        <v>-82</v>
      </c>
      <c r="BN148" s="17">
        <v>-80</v>
      </c>
      <c r="BO148" s="17">
        <v>-861</v>
      </c>
      <c r="BP148" s="17">
        <v>-124</v>
      </c>
      <c r="BQ148" s="17">
        <v>1</v>
      </c>
      <c r="BR148" s="17">
        <v>0</v>
      </c>
      <c r="BS148" s="17">
        <v>-142</v>
      </c>
      <c r="BT148" s="17">
        <v>0</v>
      </c>
      <c r="BU148" s="17">
        <v>3653</v>
      </c>
      <c r="BV148" s="17">
        <v>1</v>
      </c>
      <c r="BW148" s="17">
        <v>29</v>
      </c>
      <c r="BX148" s="17">
        <v>6</v>
      </c>
      <c r="BY148" s="17">
        <v>82</v>
      </c>
      <c r="BZ148" s="17">
        <v>24</v>
      </c>
      <c r="CA148" s="17">
        <v>1</v>
      </c>
    </row>
    <row r="149" spans="1:79" s="39" customFormat="1" ht="15.6" x14ac:dyDescent="0.3">
      <c r="A149" s="17">
        <v>17</v>
      </c>
      <c r="B149" s="18" t="s">
        <v>356</v>
      </c>
      <c r="C149" s="18" t="s">
        <v>108</v>
      </c>
      <c r="D149" s="34" t="s">
        <v>521</v>
      </c>
      <c r="E149" s="34" t="s">
        <v>375</v>
      </c>
      <c r="F149" s="34" t="s">
        <v>511</v>
      </c>
      <c r="G149" s="17">
        <v>45021244.229999997</v>
      </c>
      <c r="H149" s="17">
        <v>45072703.07</v>
      </c>
      <c r="I149" s="17">
        <v>44076251.780000001</v>
      </c>
      <c r="J149" s="17">
        <v>14650094.380000001</v>
      </c>
      <c r="K149" s="17">
        <v>2613920.58</v>
      </c>
      <c r="L149" s="17">
        <v>11493019.76</v>
      </c>
      <c r="M149" s="17">
        <v>0</v>
      </c>
      <c r="N149" s="17">
        <v>0</v>
      </c>
      <c r="O149" s="17">
        <v>54068.6</v>
      </c>
      <c r="P149" s="17">
        <v>3187942.04</v>
      </c>
      <c r="Q149" s="17">
        <v>0</v>
      </c>
      <c r="R149" s="17">
        <v>0</v>
      </c>
      <c r="S149" s="17">
        <v>7522639.96</v>
      </c>
      <c r="T149" s="17">
        <v>2771392.91</v>
      </c>
      <c r="U149" s="17">
        <v>50637.07</v>
      </c>
      <c r="V149" s="17">
        <v>0</v>
      </c>
      <c r="W149" s="17">
        <v>44228862.450000003</v>
      </c>
      <c r="X149" s="17">
        <v>109640.71</v>
      </c>
      <c r="Y149" s="17">
        <v>44338503.159999996</v>
      </c>
      <c r="Z149" s="19">
        <v>4.4259609999999998E-2</v>
      </c>
      <c r="AA149" s="19">
        <v>4.3499999999999997E-2</v>
      </c>
      <c r="AB149" s="17">
        <v>1923535.12</v>
      </c>
      <c r="AC149" s="17">
        <v>0</v>
      </c>
      <c r="AD149" s="17">
        <v>0</v>
      </c>
      <c r="AE149" s="17">
        <v>17802.79</v>
      </c>
      <c r="AF149" s="17">
        <v>413.07</v>
      </c>
      <c r="AG149" s="11">
        <f t="shared" si="6"/>
        <v>18215.86</v>
      </c>
      <c r="AH149" s="17">
        <v>1118718</v>
      </c>
      <c r="AI149" s="17">
        <v>94151.02</v>
      </c>
      <c r="AJ149" s="17">
        <v>235191.85</v>
      </c>
      <c r="AK149" s="17">
        <v>0</v>
      </c>
      <c r="AL149" s="17">
        <v>111389.63</v>
      </c>
      <c r="AM149" s="17">
        <v>2988.53</v>
      </c>
      <c r="AN149" s="17">
        <v>55899.44</v>
      </c>
      <c r="AO149" s="17">
        <v>8650</v>
      </c>
      <c r="AP149" s="17">
        <v>2379</v>
      </c>
      <c r="AQ149" s="17">
        <v>0</v>
      </c>
      <c r="AR149" s="17">
        <v>69324.490000000005</v>
      </c>
      <c r="AS149" s="17">
        <v>19663.07</v>
      </c>
      <c r="AT149" s="17">
        <v>0</v>
      </c>
      <c r="AU149" s="17">
        <v>19626.7</v>
      </c>
      <c r="AV149" s="17">
        <v>18810.599999999999</v>
      </c>
      <c r="AW149" s="17">
        <v>0</v>
      </c>
      <c r="AX149" s="17">
        <v>1831840.8</v>
      </c>
      <c r="AY149" s="12">
        <f t="shared" si="7"/>
        <v>0</v>
      </c>
      <c r="AZ149" s="17">
        <v>0</v>
      </c>
      <c r="BA149" s="17">
        <v>194510</v>
      </c>
      <c r="BB149" s="17">
        <v>0</v>
      </c>
      <c r="BC149" s="17">
        <v>278691.69</v>
      </c>
      <c r="BD149" s="17">
        <v>0</v>
      </c>
      <c r="BE149" s="17">
        <v>0</v>
      </c>
      <c r="BF149" s="17">
        <v>0</v>
      </c>
      <c r="BG149" s="37">
        <f t="shared" si="8"/>
        <v>0</v>
      </c>
      <c r="BH149" s="17">
        <v>0</v>
      </c>
      <c r="BI149" s="17">
        <v>3994</v>
      </c>
      <c r="BJ149" s="17">
        <v>3024</v>
      </c>
      <c r="BK149" s="17">
        <v>2</v>
      </c>
      <c r="BL149" s="17">
        <v>0</v>
      </c>
      <c r="BM149" s="17">
        <v>-136</v>
      </c>
      <c r="BN149" s="17">
        <v>-121</v>
      </c>
      <c r="BO149" s="17">
        <v>-1044</v>
      </c>
      <c r="BP149" s="17">
        <v>-238</v>
      </c>
      <c r="BQ149" s="17">
        <v>146</v>
      </c>
      <c r="BR149" s="17">
        <v>0</v>
      </c>
      <c r="BS149" s="17">
        <v>-254</v>
      </c>
      <c r="BT149" s="17">
        <v>-2</v>
      </c>
      <c r="BU149" s="17">
        <v>5371</v>
      </c>
      <c r="BV149" s="17">
        <v>3</v>
      </c>
      <c r="BW149" s="17">
        <v>34</v>
      </c>
      <c r="BX149" s="17">
        <v>23</v>
      </c>
      <c r="BY149" s="17">
        <v>172</v>
      </c>
      <c r="BZ149" s="17">
        <v>22</v>
      </c>
      <c r="CA149" s="17">
        <v>0</v>
      </c>
    </row>
    <row r="150" spans="1:79" s="39" customFormat="1" ht="15.6" x14ac:dyDescent="0.3">
      <c r="A150" s="17">
        <v>17</v>
      </c>
      <c r="B150" s="18" t="s">
        <v>357</v>
      </c>
      <c r="C150" s="18" t="s">
        <v>145</v>
      </c>
      <c r="D150" s="34" t="s">
        <v>522</v>
      </c>
      <c r="E150" s="40"/>
      <c r="F150" s="34" t="s">
        <v>523</v>
      </c>
      <c r="G150" s="17">
        <v>42648472.450000003</v>
      </c>
      <c r="H150" s="17">
        <v>42649048.329999998</v>
      </c>
      <c r="I150" s="17">
        <v>39538846.590000004</v>
      </c>
      <c r="J150" s="17">
        <v>4685595.1100000003</v>
      </c>
      <c r="K150" s="17">
        <v>4275959.74</v>
      </c>
      <c r="L150" s="17">
        <v>3616810.54</v>
      </c>
      <c r="M150" s="17">
        <v>0</v>
      </c>
      <c r="N150" s="17">
        <v>25196.11</v>
      </c>
      <c r="O150" s="17">
        <v>0</v>
      </c>
      <c r="P150" s="17">
        <v>2873707.47</v>
      </c>
      <c r="Q150" s="17">
        <v>0</v>
      </c>
      <c r="R150" s="17">
        <v>1668</v>
      </c>
      <c r="S150" s="17">
        <v>14074071.029999999</v>
      </c>
      <c r="T150" s="17">
        <v>8409295.1400000006</v>
      </c>
      <c r="U150" s="17">
        <v>179021.3</v>
      </c>
      <c r="V150" s="17">
        <v>0</v>
      </c>
      <c r="W150" s="17">
        <v>40849172.299999997</v>
      </c>
      <c r="X150" s="17">
        <v>527947.64</v>
      </c>
      <c r="Y150" s="17">
        <v>41377119.939999998</v>
      </c>
      <c r="Z150" s="19">
        <v>0.27662239999999999</v>
      </c>
      <c r="AA150" s="19">
        <v>5.2600000000000001E-2</v>
      </c>
      <c r="AB150" s="17">
        <v>2151210.27</v>
      </c>
      <c r="AC150" s="17">
        <v>575.88</v>
      </c>
      <c r="AD150" s="17">
        <v>19858.03</v>
      </c>
      <c r="AE150" s="17">
        <v>0</v>
      </c>
      <c r="AF150" s="17">
        <v>3537.6</v>
      </c>
      <c r="AG150" s="11">
        <f t="shared" si="6"/>
        <v>3537.6</v>
      </c>
      <c r="AH150" s="17">
        <v>1209303.0900000001</v>
      </c>
      <c r="AI150" s="17">
        <v>109890.46</v>
      </c>
      <c r="AJ150" s="17">
        <v>263302.09999999998</v>
      </c>
      <c r="AK150" s="17">
        <v>4401.6000000000004</v>
      </c>
      <c r="AL150" s="17">
        <v>130862.15</v>
      </c>
      <c r="AM150" s="17">
        <v>3727.77</v>
      </c>
      <c r="AN150" s="17">
        <v>48509.03</v>
      </c>
      <c r="AO150" s="17">
        <v>9100</v>
      </c>
      <c r="AP150" s="17">
        <v>49019.62</v>
      </c>
      <c r="AQ150" s="17">
        <v>0</v>
      </c>
      <c r="AR150" s="17">
        <v>70945.86</v>
      </c>
      <c r="AS150" s="17">
        <v>24061.69</v>
      </c>
      <c r="AT150" s="17">
        <v>0</v>
      </c>
      <c r="AU150" s="17">
        <v>10754.37</v>
      </c>
      <c r="AV150" s="17">
        <v>82647.899999999994</v>
      </c>
      <c r="AW150" s="17">
        <v>0</v>
      </c>
      <c r="AX150" s="17">
        <v>2081168.77</v>
      </c>
      <c r="AY150" s="12">
        <f t="shared" si="7"/>
        <v>0</v>
      </c>
      <c r="AZ150" s="17">
        <v>619.66</v>
      </c>
      <c r="BA150" s="17">
        <v>194510</v>
      </c>
      <c r="BB150" s="17">
        <v>0</v>
      </c>
      <c r="BC150" s="17">
        <v>472363.21</v>
      </c>
      <c r="BD150" s="17">
        <v>0</v>
      </c>
      <c r="BE150" s="17">
        <v>0</v>
      </c>
      <c r="BF150" s="17">
        <v>0</v>
      </c>
      <c r="BG150" s="37">
        <f t="shared" si="8"/>
        <v>0</v>
      </c>
      <c r="BH150" s="17">
        <v>0</v>
      </c>
      <c r="BI150" s="17">
        <v>6288</v>
      </c>
      <c r="BJ150" s="17">
        <v>2642</v>
      </c>
      <c r="BK150" s="17">
        <v>35</v>
      </c>
      <c r="BL150" s="17">
        <v>-7</v>
      </c>
      <c r="BM150" s="17">
        <v>-198</v>
      </c>
      <c r="BN150" s="17">
        <v>-291</v>
      </c>
      <c r="BO150" s="17">
        <v>-990</v>
      </c>
      <c r="BP150" s="17">
        <v>-532</v>
      </c>
      <c r="BQ150" s="17">
        <v>12</v>
      </c>
      <c r="BR150" s="17">
        <v>-300</v>
      </c>
      <c r="BS150" s="17">
        <v>-258</v>
      </c>
      <c r="BT150" s="17">
        <v>-7</v>
      </c>
      <c r="BU150" s="17">
        <v>6394</v>
      </c>
      <c r="BV150" s="17">
        <v>14</v>
      </c>
      <c r="BW150" s="17">
        <v>123</v>
      </c>
      <c r="BX150" s="17">
        <v>15</v>
      </c>
      <c r="BY150" s="17">
        <v>82</v>
      </c>
      <c r="BZ150" s="17">
        <v>30</v>
      </c>
      <c r="CA150" s="17">
        <v>0</v>
      </c>
    </row>
    <row r="151" spans="1:79" s="39" customFormat="1" ht="15.6" x14ac:dyDescent="0.3">
      <c r="A151" s="17">
        <v>17</v>
      </c>
      <c r="B151" s="18" t="s">
        <v>161</v>
      </c>
      <c r="C151" s="18" t="s">
        <v>48</v>
      </c>
      <c r="D151" s="41" t="s">
        <v>524</v>
      </c>
      <c r="E151" s="41" t="s">
        <v>375</v>
      </c>
      <c r="F151" s="34" t="s">
        <v>511</v>
      </c>
      <c r="G151" s="17">
        <v>47176560.710000001</v>
      </c>
      <c r="H151" s="17">
        <v>47263465.25</v>
      </c>
      <c r="I151" s="17">
        <v>46319995.549999997</v>
      </c>
      <c r="J151" s="17">
        <v>15558614.01</v>
      </c>
      <c r="K151" s="17">
        <v>2155094.2599999998</v>
      </c>
      <c r="L151" s="17">
        <v>10947304.23</v>
      </c>
      <c r="M151" s="17">
        <v>0.01</v>
      </c>
      <c r="N151" s="17">
        <v>0.14000000000000001</v>
      </c>
      <c r="O151" s="17">
        <v>44088.73</v>
      </c>
      <c r="P151" s="17">
        <v>2468785.17</v>
      </c>
      <c r="Q151" s="17">
        <v>0</v>
      </c>
      <c r="R151" s="17">
        <v>0</v>
      </c>
      <c r="S151" s="17">
        <v>9931624.6999999993</v>
      </c>
      <c r="T151" s="17">
        <v>2426026.4500000002</v>
      </c>
      <c r="U151" s="17">
        <v>0</v>
      </c>
      <c r="V151" s="17">
        <v>0</v>
      </c>
      <c r="W151" s="17">
        <v>45443387.520000003</v>
      </c>
      <c r="X151" s="17">
        <v>49588.83</v>
      </c>
      <c r="Y151" s="17">
        <v>45492976.350000001</v>
      </c>
      <c r="Z151" s="19">
        <v>5.7041399999999999E-2</v>
      </c>
      <c r="AA151" s="19">
        <v>4.1500000000000002E-2</v>
      </c>
      <c r="AB151" s="17">
        <v>1886091.49</v>
      </c>
      <c r="AC151" s="17">
        <v>0</v>
      </c>
      <c r="AD151" s="17">
        <v>0</v>
      </c>
      <c r="AE151" s="17">
        <v>0</v>
      </c>
      <c r="AF151" s="17">
        <v>0</v>
      </c>
      <c r="AG151" s="11">
        <f t="shared" si="6"/>
        <v>0</v>
      </c>
      <c r="AH151" s="17">
        <v>794443.74</v>
      </c>
      <c r="AI151" s="17">
        <v>70686.42</v>
      </c>
      <c r="AJ151" s="17">
        <v>179378.07</v>
      </c>
      <c r="AK151" s="17">
        <v>49072.46</v>
      </c>
      <c r="AL151" s="17">
        <v>97115.27</v>
      </c>
      <c r="AM151" s="17">
        <v>4601.3</v>
      </c>
      <c r="AN151" s="17">
        <v>175020.72</v>
      </c>
      <c r="AO151" s="17">
        <v>8000</v>
      </c>
      <c r="AP151" s="17">
        <v>1861.9</v>
      </c>
      <c r="AQ151" s="17">
        <v>0</v>
      </c>
      <c r="AR151" s="17">
        <v>105820.84</v>
      </c>
      <c r="AS151" s="17">
        <v>21480.080000000002</v>
      </c>
      <c r="AT151" s="17">
        <v>0</v>
      </c>
      <c r="AU151" s="17">
        <v>1410.02</v>
      </c>
      <c r="AV151" s="17">
        <v>70118.990000000005</v>
      </c>
      <c r="AW151" s="17">
        <v>0</v>
      </c>
      <c r="AX151" s="17">
        <v>1727021.28</v>
      </c>
      <c r="AY151" s="12">
        <f t="shared" si="7"/>
        <v>0</v>
      </c>
      <c r="AZ151" s="17">
        <v>426.84</v>
      </c>
      <c r="BA151" s="17">
        <v>194510</v>
      </c>
      <c r="BB151" s="17">
        <v>0</v>
      </c>
      <c r="BC151" s="17">
        <v>330742.46000000002</v>
      </c>
      <c r="BD151" s="17">
        <v>0</v>
      </c>
      <c r="BE151" s="17">
        <v>0</v>
      </c>
      <c r="BF151" s="17">
        <v>0</v>
      </c>
      <c r="BG151" s="37">
        <f t="shared" si="8"/>
        <v>0</v>
      </c>
      <c r="BH151" s="17">
        <v>0</v>
      </c>
      <c r="BI151" s="17">
        <v>2848</v>
      </c>
      <c r="BJ151" s="17">
        <v>2220</v>
      </c>
      <c r="BK151" s="17">
        <v>0</v>
      </c>
      <c r="BL151" s="17">
        <v>0</v>
      </c>
      <c r="BM151" s="17">
        <v>-114</v>
      </c>
      <c r="BN151" s="17">
        <v>-115</v>
      </c>
      <c r="BO151" s="17">
        <v>-684</v>
      </c>
      <c r="BP151" s="17">
        <v>-301</v>
      </c>
      <c r="BQ151" s="17">
        <v>383</v>
      </c>
      <c r="BR151" s="17">
        <v>55</v>
      </c>
      <c r="BS151" s="17">
        <v>-148</v>
      </c>
      <c r="BT151" s="17">
        <v>0</v>
      </c>
      <c r="BU151" s="17">
        <v>4144</v>
      </c>
      <c r="BV151" s="17">
        <v>0</v>
      </c>
      <c r="BW151" s="17">
        <v>48</v>
      </c>
      <c r="BX151" s="17">
        <v>19</v>
      </c>
      <c r="BY151" s="17">
        <v>74</v>
      </c>
      <c r="BZ151" s="17">
        <v>16</v>
      </c>
      <c r="CA151" s="17">
        <v>0</v>
      </c>
    </row>
    <row r="152" spans="1:79" s="39" customFormat="1" ht="15.6" x14ac:dyDescent="0.3">
      <c r="A152" s="17">
        <v>17</v>
      </c>
      <c r="B152" s="18" t="s">
        <v>358</v>
      </c>
      <c r="C152" s="18" t="s">
        <v>46</v>
      </c>
      <c r="D152" s="34" t="s">
        <v>525</v>
      </c>
      <c r="E152" s="40"/>
      <c r="F152" s="34" t="s">
        <v>523</v>
      </c>
      <c r="G152" s="17">
        <v>12535166.02</v>
      </c>
      <c r="H152" s="17">
        <v>12535166.02</v>
      </c>
      <c r="I152" s="17">
        <v>12292540.949999999</v>
      </c>
      <c r="J152" s="17">
        <v>0</v>
      </c>
      <c r="K152" s="17">
        <v>1091046.75</v>
      </c>
      <c r="L152" s="17">
        <v>1506252.01</v>
      </c>
      <c r="M152" s="17">
        <v>0</v>
      </c>
      <c r="N152" s="17">
        <v>0</v>
      </c>
      <c r="O152" s="17">
        <v>0</v>
      </c>
      <c r="P152" s="17">
        <v>1181350.6000000001</v>
      </c>
      <c r="Q152" s="17">
        <v>0</v>
      </c>
      <c r="R152" s="17">
        <v>0</v>
      </c>
      <c r="S152" s="17">
        <v>5093232.3099999996</v>
      </c>
      <c r="T152" s="17">
        <v>2385148.92</v>
      </c>
      <c r="U152" s="17">
        <v>0</v>
      </c>
      <c r="V152" s="17">
        <v>0</v>
      </c>
      <c r="W152" s="17">
        <v>11977671.470000001</v>
      </c>
      <c r="X152" s="17">
        <v>0</v>
      </c>
      <c r="Y152" s="17">
        <v>11977671.470000001</v>
      </c>
      <c r="Z152" s="19">
        <v>9.8039399999999999E-2</v>
      </c>
      <c r="AA152" s="68">
        <v>5.9499999999999997E-2</v>
      </c>
      <c r="AB152" s="17">
        <v>713162.71</v>
      </c>
      <c r="AC152" s="17">
        <v>0</v>
      </c>
      <c r="AD152" s="17">
        <v>0</v>
      </c>
      <c r="AE152" s="17">
        <v>0</v>
      </c>
      <c r="AF152" s="17">
        <v>0</v>
      </c>
      <c r="AG152" s="11">
        <f t="shared" si="6"/>
        <v>0</v>
      </c>
      <c r="AH152" s="17">
        <v>268713.03000000003</v>
      </c>
      <c r="AI152" s="17">
        <v>20922.86</v>
      </c>
      <c r="AJ152" s="17">
        <v>52586.43</v>
      </c>
      <c r="AK152" s="17">
        <v>6930</v>
      </c>
      <c r="AL152" s="17">
        <v>34188.620000000003</v>
      </c>
      <c r="AM152" s="17">
        <v>0</v>
      </c>
      <c r="AN152" s="17">
        <v>29974.81</v>
      </c>
      <c r="AO152" s="17">
        <v>6400</v>
      </c>
      <c r="AP152" s="17">
        <v>5589.54</v>
      </c>
      <c r="AQ152" s="17">
        <v>0</v>
      </c>
      <c r="AR152" s="17">
        <v>25540.6</v>
      </c>
      <c r="AS152" s="17">
        <v>7636.26</v>
      </c>
      <c r="AT152" s="17">
        <v>0</v>
      </c>
      <c r="AU152" s="17">
        <v>7300</v>
      </c>
      <c r="AV152" s="17">
        <v>7355.05</v>
      </c>
      <c r="AW152" s="17">
        <v>0</v>
      </c>
      <c r="AX152" s="17">
        <v>512370.48</v>
      </c>
      <c r="AY152" s="12">
        <f t="shared" si="7"/>
        <v>0</v>
      </c>
      <c r="AZ152" s="17">
        <v>0</v>
      </c>
      <c r="BA152" s="69">
        <v>194510</v>
      </c>
      <c r="BB152" s="69">
        <v>0</v>
      </c>
      <c r="BC152" s="69">
        <v>66187.710000000006</v>
      </c>
      <c r="BD152" s="69">
        <v>0</v>
      </c>
      <c r="BE152" s="69">
        <v>0</v>
      </c>
      <c r="BF152" s="69">
        <v>0</v>
      </c>
      <c r="BG152" s="37">
        <f t="shared" si="8"/>
        <v>0</v>
      </c>
      <c r="BH152" s="17">
        <v>0</v>
      </c>
      <c r="BI152" s="69">
        <v>1751</v>
      </c>
      <c r="BJ152" s="69">
        <v>852</v>
      </c>
      <c r="BK152" s="69">
        <v>11</v>
      </c>
      <c r="BL152" s="69">
        <v>54</v>
      </c>
      <c r="BM152" s="69">
        <v>-56</v>
      </c>
      <c r="BN152" s="69">
        <v>-108</v>
      </c>
      <c r="BO152" s="69">
        <v>-113</v>
      </c>
      <c r="BP152" s="69">
        <v>-93</v>
      </c>
      <c r="BQ152" s="69">
        <v>0</v>
      </c>
      <c r="BR152" s="69">
        <v>-1</v>
      </c>
      <c r="BS152" s="69">
        <v>-78</v>
      </c>
      <c r="BT152" s="69">
        <v>0</v>
      </c>
      <c r="BU152" s="69">
        <v>2219</v>
      </c>
      <c r="BV152" s="69">
        <v>2</v>
      </c>
      <c r="BW152" s="69">
        <v>23</v>
      </c>
      <c r="BX152" s="69">
        <v>16</v>
      </c>
      <c r="BY152" s="69">
        <v>39</v>
      </c>
      <c r="BZ152" s="69">
        <v>0</v>
      </c>
      <c r="CA152" s="69">
        <v>1</v>
      </c>
    </row>
    <row r="153" spans="1:79" s="39" customFormat="1" ht="15.6" x14ac:dyDescent="0.3">
      <c r="A153" s="17">
        <v>17</v>
      </c>
      <c r="B153" s="18" t="s">
        <v>359</v>
      </c>
      <c r="C153" s="18" t="s">
        <v>360</v>
      </c>
      <c r="D153" s="34" t="s">
        <v>522</v>
      </c>
      <c r="E153" s="40"/>
      <c r="F153" s="34" t="s">
        <v>523</v>
      </c>
      <c r="G153" s="17">
        <v>42150573.630000003</v>
      </c>
      <c r="H153" s="17">
        <v>42158292.229999997</v>
      </c>
      <c r="I153" s="17">
        <v>39627181.909999996</v>
      </c>
      <c r="J153" s="17">
        <v>4386644.2300000004</v>
      </c>
      <c r="K153" s="17">
        <v>2993559.01</v>
      </c>
      <c r="L153" s="17">
        <v>4364936.28</v>
      </c>
      <c r="M153" s="17">
        <v>0</v>
      </c>
      <c r="N153" s="17">
        <v>13107.39</v>
      </c>
      <c r="O153" s="17">
        <v>0</v>
      </c>
      <c r="P153" s="17">
        <v>2222069.89</v>
      </c>
      <c r="Q153" s="17">
        <v>0</v>
      </c>
      <c r="R153" s="17">
        <v>0</v>
      </c>
      <c r="S153" s="17">
        <v>12374267.619999999</v>
      </c>
      <c r="T153" s="17">
        <v>7529547.4400000004</v>
      </c>
      <c r="U153" s="17">
        <v>106352.67</v>
      </c>
      <c r="V153" s="17">
        <v>190.79</v>
      </c>
      <c r="W153" s="17">
        <v>37021254.100000001</v>
      </c>
      <c r="X153" s="17">
        <v>416410.29</v>
      </c>
      <c r="Y153" s="17">
        <v>37437664.390000001</v>
      </c>
      <c r="Z153" s="19">
        <v>0.34665319999999999</v>
      </c>
      <c r="AA153" s="19">
        <v>6.4600000000000005E-2</v>
      </c>
      <c r="AB153" s="17">
        <v>2396239.36</v>
      </c>
      <c r="AC153" s="17">
        <v>7718.6</v>
      </c>
      <c r="AD153" s="17">
        <v>76714.759999999995</v>
      </c>
      <c r="AE153" s="17">
        <v>0</v>
      </c>
      <c r="AF153" s="17">
        <v>3100.37</v>
      </c>
      <c r="AG153" s="11">
        <f t="shared" si="6"/>
        <v>3100.37</v>
      </c>
      <c r="AH153" s="17">
        <v>1147632.79</v>
      </c>
      <c r="AI153" s="17">
        <v>100442.46</v>
      </c>
      <c r="AJ153" s="17">
        <v>266188.53000000003</v>
      </c>
      <c r="AK153" s="17">
        <v>148</v>
      </c>
      <c r="AL153" s="17">
        <v>133242.31</v>
      </c>
      <c r="AM153" s="17">
        <v>3912.88</v>
      </c>
      <c r="AN153" s="17">
        <v>156576.10999999999</v>
      </c>
      <c r="AO153" s="17">
        <v>9350</v>
      </c>
      <c r="AP153" s="17">
        <v>84325.55</v>
      </c>
      <c r="AQ153" s="17">
        <v>0</v>
      </c>
      <c r="AR153" s="17">
        <v>91657.06</v>
      </c>
      <c r="AS153" s="17">
        <v>30411.58</v>
      </c>
      <c r="AT153" s="17">
        <v>0</v>
      </c>
      <c r="AU153" s="17">
        <v>1315.03</v>
      </c>
      <c r="AV153" s="17">
        <v>58994.43</v>
      </c>
      <c r="AW153" s="17">
        <v>0</v>
      </c>
      <c r="AX153" s="17">
        <v>2225515.91</v>
      </c>
      <c r="AY153" s="12">
        <f t="shared" si="7"/>
        <v>0</v>
      </c>
      <c r="AZ153" s="17">
        <v>366.72</v>
      </c>
      <c r="BA153" s="17">
        <v>194510</v>
      </c>
      <c r="BB153" s="17">
        <v>0</v>
      </c>
      <c r="BC153" s="17">
        <v>463865.3</v>
      </c>
      <c r="BD153" s="17">
        <v>0</v>
      </c>
      <c r="BE153" s="17">
        <v>0</v>
      </c>
      <c r="BF153" s="17">
        <v>0</v>
      </c>
      <c r="BG153" s="37">
        <f t="shared" si="8"/>
        <v>0</v>
      </c>
      <c r="BH153" s="17">
        <v>0</v>
      </c>
      <c r="BI153" s="17">
        <v>6561</v>
      </c>
      <c r="BJ153" s="17">
        <v>2149</v>
      </c>
      <c r="BK153" s="17">
        <v>41</v>
      </c>
      <c r="BL153" s="17">
        <v>-48</v>
      </c>
      <c r="BM153" s="17">
        <v>-338</v>
      </c>
      <c r="BN153" s="17">
        <v>-277</v>
      </c>
      <c r="BO153" s="17">
        <v>-1023</v>
      </c>
      <c r="BP153" s="17">
        <v>-537</v>
      </c>
      <c r="BQ153" s="17">
        <v>28</v>
      </c>
      <c r="BR153" s="17">
        <v>196</v>
      </c>
      <c r="BS153" s="17">
        <v>-158</v>
      </c>
      <c r="BT153" s="17">
        <v>-7</v>
      </c>
      <c r="BU153" s="17">
        <v>6587</v>
      </c>
      <c r="BV153" s="17">
        <v>10</v>
      </c>
      <c r="BW153" s="17">
        <v>40</v>
      </c>
      <c r="BX153" s="17">
        <v>12</v>
      </c>
      <c r="BY153" s="17">
        <v>94</v>
      </c>
      <c r="BZ153" s="17">
        <v>11</v>
      </c>
      <c r="CA153" s="17">
        <v>1</v>
      </c>
    </row>
    <row r="154" spans="1:79" s="35" customFormat="1" ht="15.6" x14ac:dyDescent="0.3">
      <c r="A154" s="45">
        <v>18</v>
      </c>
      <c r="B154" s="45" t="s">
        <v>29</v>
      </c>
      <c r="C154" s="45" t="s">
        <v>30</v>
      </c>
      <c r="D154" s="45" t="s">
        <v>526</v>
      </c>
      <c r="E154" s="45" t="s">
        <v>375</v>
      </c>
      <c r="F154" s="45" t="s">
        <v>415</v>
      </c>
      <c r="G154" s="72">
        <v>32083591.379999999</v>
      </c>
      <c r="H154" s="72">
        <v>32083591.379999999</v>
      </c>
      <c r="I154" s="72">
        <v>31502860.379999999</v>
      </c>
      <c r="J154" s="72">
        <v>8507627.1300000008</v>
      </c>
      <c r="K154" s="72">
        <v>1203395.0900000001</v>
      </c>
      <c r="L154" s="72">
        <v>8272795.5599999996</v>
      </c>
      <c r="M154" s="72">
        <v>0</v>
      </c>
      <c r="N154" s="72">
        <v>0</v>
      </c>
      <c r="O154" s="72">
        <v>40314.629999999997</v>
      </c>
      <c r="P154" s="72">
        <v>1273167.3500000001</v>
      </c>
      <c r="Q154" s="72">
        <v>0</v>
      </c>
      <c r="R154" s="72">
        <v>0</v>
      </c>
      <c r="S154" s="72">
        <v>7552851.71</v>
      </c>
      <c r="T154" s="72">
        <v>2287150.98</v>
      </c>
      <c r="U154" s="72">
        <v>0</v>
      </c>
      <c r="V154" s="72">
        <v>5487.79</v>
      </c>
      <c r="W154" s="72">
        <v>31178793.079999998</v>
      </c>
      <c r="X154" s="72">
        <v>5487.79</v>
      </c>
      <c r="Y154" s="72">
        <v>31184280.870000001</v>
      </c>
      <c r="Z154" s="73">
        <v>9.8757949999999997E-2</v>
      </c>
      <c r="AA154" s="73">
        <v>6.5000000000000002E-2</v>
      </c>
      <c r="AB154" s="72">
        <v>2041490.63</v>
      </c>
      <c r="AC154" s="72">
        <v>0</v>
      </c>
      <c r="AD154" s="72">
        <v>0</v>
      </c>
      <c r="AE154" s="72">
        <v>0</v>
      </c>
      <c r="AF154" s="72">
        <v>0</v>
      </c>
      <c r="AG154" s="47">
        <f t="shared" si="6"/>
        <v>0</v>
      </c>
      <c r="AH154" s="72">
        <v>1012461.31</v>
      </c>
      <c r="AI154" s="72">
        <v>81660.87</v>
      </c>
      <c r="AJ154" s="72">
        <v>312429.13</v>
      </c>
      <c r="AK154" s="72">
        <v>0</v>
      </c>
      <c r="AL154" s="72">
        <v>111205.68</v>
      </c>
      <c r="AM154" s="72">
        <v>0</v>
      </c>
      <c r="AN154" s="72">
        <v>48497.84</v>
      </c>
      <c r="AO154" s="72">
        <v>12400</v>
      </c>
      <c r="AP154" s="72">
        <v>0</v>
      </c>
      <c r="AQ154" s="72">
        <v>24934.99</v>
      </c>
      <c r="AR154" s="72">
        <v>46614.55</v>
      </c>
      <c r="AS154" s="72">
        <v>28455.52</v>
      </c>
      <c r="AT154" s="72">
        <v>0</v>
      </c>
      <c r="AU154" s="72">
        <v>6139.2</v>
      </c>
      <c r="AV154" s="72">
        <v>8750.2000000000007</v>
      </c>
      <c r="AW154" s="72">
        <v>0</v>
      </c>
      <c r="AX154" s="72">
        <v>1820579.63</v>
      </c>
      <c r="AY154" s="48">
        <f t="shared" si="7"/>
        <v>0</v>
      </c>
      <c r="AZ154" s="72">
        <v>0</v>
      </c>
      <c r="BA154" s="72">
        <v>194510</v>
      </c>
      <c r="BB154" s="72">
        <v>0</v>
      </c>
      <c r="BC154" s="72">
        <v>425250.19</v>
      </c>
      <c r="BD154" s="72">
        <v>0</v>
      </c>
      <c r="BE154" s="72">
        <v>0</v>
      </c>
      <c r="BF154" s="72">
        <v>0</v>
      </c>
      <c r="BG154" s="47">
        <f t="shared" si="8"/>
        <v>0</v>
      </c>
      <c r="BH154" s="72">
        <v>0</v>
      </c>
      <c r="BI154" s="72">
        <v>3564</v>
      </c>
      <c r="BJ154" s="72">
        <v>1377</v>
      </c>
      <c r="BK154" s="72">
        <v>0</v>
      </c>
      <c r="BL154" s="72">
        <v>0</v>
      </c>
      <c r="BM154" s="72">
        <v>-47</v>
      </c>
      <c r="BN154" s="72">
        <v>-110</v>
      </c>
      <c r="BO154" s="72">
        <v>-151</v>
      </c>
      <c r="BP154" s="72">
        <v>-344</v>
      </c>
      <c r="BQ154" s="72">
        <v>40</v>
      </c>
      <c r="BR154" s="72">
        <v>-3</v>
      </c>
      <c r="BS154" s="72">
        <v>-603</v>
      </c>
      <c r="BT154" s="72">
        <v>-4</v>
      </c>
      <c r="BU154" s="72">
        <v>3719</v>
      </c>
      <c r="BV154" s="72">
        <v>0</v>
      </c>
      <c r="BW154" s="72">
        <v>95</v>
      </c>
      <c r="BX154" s="72">
        <v>44</v>
      </c>
      <c r="BY154" s="72">
        <v>443</v>
      </c>
      <c r="BZ154" s="72">
        <v>18</v>
      </c>
      <c r="CA154" s="72">
        <v>3</v>
      </c>
    </row>
    <row r="155" spans="1:79" s="35" customFormat="1" ht="15.6" x14ac:dyDescent="0.3">
      <c r="A155" s="45">
        <v>18</v>
      </c>
      <c r="B155" s="45" t="s">
        <v>344</v>
      </c>
      <c r="C155" s="45" t="s">
        <v>345</v>
      </c>
      <c r="D155" s="45" t="s">
        <v>527</v>
      </c>
      <c r="E155" s="51"/>
      <c r="F155" s="45" t="s">
        <v>528</v>
      </c>
      <c r="G155" s="72">
        <v>4816844.1500000004</v>
      </c>
      <c r="H155" s="72">
        <v>4816844.1500000004</v>
      </c>
      <c r="I155" s="72">
        <v>4710473.97</v>
      </c>
      <c r="J155" s="72">
        <v>0</v>
      </c>
      <c r="K155" s="72">
        <v>444451.64</v>
      </c>
      <c r="L155" s="72">
        <v>1529558.48</v>
      </c>
      <c r="M155" s="72">
        <v>0</v>
      </c>
      <c r="N155" s="72">
        <v>0</v>
      </c>
      <c r="O155" s="72">
        <v>0</v>
      </c>
      <c r="P155" s="72">
        <v>409791.73</v>
      </c>
      <c r="Q155" s="72">
        <v>0</v>
      </c>
      <c r="R155" s="72">
        <v>0</v>
      </c>
      <c r="S155" s="72">
        <v>1755351.34</v>
      </c>
      <c r="T155" s="72">
        <v>148862.34</v>
      </c>
      <c r="U155" s="72">
        <v>10952</v>
      </c>
      <c r="V155" s="72">
        <v>0</v>
      </c>
      <c r="W155" s="72">
        <v>4704019.18</v>
      </c>
      <c r="X155" s="72">
        <v>22142.46</v>
      </c>
      <c r="Y155" s="72">
        <v>4726161.6399999997</v>
      </c>
      <c r="Z155" s="73">
        <v>1.9970539999999998E-2</v>
      </c>
      <c r="AA155" s="74">
        <v>8.7999999999999995E-2</v>
      </c>
      <c r="AB155" s="72">
        <v>416003.65</v>
      </c>
      <c r="AC155" s="72">
        <v>0</v>
      </c>
      <c r="AD155" s="72">
        <v>0</v>
      </c>
      <c r="AE155" s="72">
        <v>0</v>
      </c>
      <c r="AF155" s="72">
        <v>0</v>
      </c>
      <c r="AG155" s="47">
        <f t="shared" si="6"/>
        <v>0</v>
      </c>
      <c r="AH155" s="72">
        <v>94206.59</v>
      </c>
      <c r="AI155" s="72">
        <v>6418.23</v>
      </c>
      <c r="AJ155" s="72">
        <v>23219.84</v>
      </c>
      <c r="AK155" s="72">
        <v>0</v>
      </c>
      <c r="AL155" s="72">
        <v>13423.61</v>
      </c>
      <c r="AM155" s="72">
        <v>2500</v>
      </c>
      <c r="AN155" s="72">
        <v>20554.7</v>
      </c>
      <c r="AO155" s="72">
        <v>4375</v>
      </c>
      <c r="AP155" s="72">
        <v>2940</v>
      </c>
      <c r="AQ155" s="72">
        <v>0</v>
      </c>
      <c r="AR155" s="72">
        <f>3697+4400+5556</f>
        <v>13653</v>
      </c>
      <c r="AS155" s="72">
        <v>6624.86</v>
      </c>
      <c r="AT155" s="72">
        <v>0</v>
      </c>
      <c r="AU155" s="72">
        <v>395.4</v>
      </c>
      <c r="AV155" s="72">
        <v>3851.06</v>
      </c>
      <c r="AW155" s="72">
        <v>0</v>
      </c>
      <c r="AX155" s="72">
        <v>214423</v>
      </c>
      <c r="AY155" s="48">
        <f t="shared" si="7"/>
        <v>0</v>
      </c>
      <c r="AZ155" s="72">
        <v>0</v>
      </c>
      <c r="BA155" s="75">
        <v>194510</v>
      </c>
      <c r="BB155" s="75">
        <v>0</v>
      </c>
      <c r="BC155" s="75">
        <v>58734</v>
      </c>
      <c r="BD155" s="75">
        <v>5128</v>
      </c>
      <c r="BE155" s="75">
        <v>5128</v>
      </c>
      <c r="BF155" s="75">
        <v>0</v>
      </c>
      <c r="BG155" s="47">
        <f t="shared" si="8"/>
        <v>5128</v>
      </c>
      <c r="BH155" s="72">
        <v>0</v>
      </c>
      <c r="BI155" s="72">
        <v>380</v>
      </c>
      <c r="BJ155" s="72">
        <v>156</v>
      </c>
      <c r="BK155" s="72">
        <v>0</v>
      </c>
      <c r="BL155" s="72">
        <v>0</v>
      </c>
      <c r="BM155" s="72">
        <v>-20</v>
      </c>
      <c r="BN155" s="72">
        <v>-17</v>
      </c>
      <c r="BO155" s="72">
        <v>-31</v>
      </c>
      <c r="BP155" s="72">
        <v>-22</v>
      </c>
      <c r="BQ155" s="72">
        <v>0</v>
      </c>
      <c r="BR155" s="72">
        <v>11</v>
      </c>
      <c r="BS155" s="72">
        <v>-32</v>
      </c>
      <c r="BT155" s="72">
        <v>-3</v>
      </c>
      <c r="BU155" s="72">
        <v>422</v>
      </c>
      <c r="BV155" s="72">
        <v>2</v>
      </c>
      <c r="BW155" s="72">
        <v>2</v>
      </c>
      <c r="BX155" s="72">
        <v>2</v>
      </c>
      <c r="BY155" s="72">
        <v>16</v>
      </c>
      <c r="BZ155" s="72">
        <v>3</v>
      </c>
      <c r="CA155" s="72">
        <v>9</v>
      </c>
    </row>
    <row r="156" spans="1:79" s="35" customFormat="1" ht="15.6" x14ac:dyDescent="0.3">
      <c r="A156" s="45">
        <v>18</v>
      </c>
      <c r="B156" s="45" t="s">
        <v>83</v>
      </c>
      <c r="C156" s="45" t="s">
        <v>25</v>
      </c>
      <c r="D156" s="45" t="s">
        <v>529</v>
      </c>
      <c r="E156" s="51"/>
      <c r="F156" s="45" t="s">
        <v>530</v>
      </c>
      <c r="G156" s="72">
        <v>6790799.5599999996</v>
      </c>
      <c r="H156" s="72">
        <v>6795299.5599999996</v>
      </c>
      <c r="I156" s="72">
        <v>6653645.2699999996</v>
      </c>
      <c r="J156" s="72">
        <v>22611.8</v>
      </c>
      <c r="K156" s="72">
        <v>508197.05</v>
      </c>
      <c r="L156" s="72">
        <v>1864297.72</v>
      </c>
      <c r="M156" s="72">
        <v>0</v>
      </c>
      <c r="N156" s="72">
        <v>0</v>
      </c>
      <c r="O156" s="72">
        <v>0</v>
      </c>
      <c r="P156" s="72">
        <v>511998.29</v>
      </c>
      <c r="Q156" s="72">
        <v>0</v>
      </c>
      <c r="R156" s="72">
        <v>0</v>
      </c>
      <c r="S156" s="72">
        <v>2517966.7000000002</v>
      </c>
      <c r="T156" s="72">
        <v>770175.58</v>
      </c>
      <c r="U156" s="72">
        <v>0</v>
      </c>
      <c r="V156" s="72">
        <v>0</v>
      </c>
      <c r="W156" s="72">
        <v>6695526.7300000004</v>
      </c>
      <c r="X156" s="72">
        <v>4500</v>
      </c>
      <c r="Y156" s="72">
        <v>6700026.7300000004</v>
      </c>
      <c r="Z156" s="73">
        <v>5.0382910000000003E-2</v>
      </c>
      <c r="AA156" s="73">
        <v>7.46E-2</v>
      </c>
      <c r="AB156" s="72">
        <v>502674.59</v>
      </c>
      <c r="AC156" s="72">
        <v>4500</v>
      </c>
      <c r="AD156" s="72">
        <v>45000</v>
      </c>
      <c r="AE156" s="72">
        <v>0</v>
      </c>
      <c r="AF156" s="72">
        <v>0</v>
      </c>
      <c r="AG156" s="47">
        <f t="shared" si="6"/>
        <v>0</v>
      </c>
      <c r="AH156" s="72">
        <v>97468.52</v>
      </c>
      <c r="AI156" s="72">
        <v>8261.17</v>
      </c>
      <c r="AJ156" s="72">
        <v>26932.04</v>
      </c>
      <c r="AK156" s="72">
        <v>0</v>
      </c>
      <c r="AL156" s="72">
        <v>31815.360000000001</v>
      </c>
      <c r="AM156" s="72">
        <v>4802</v>
      </c>
      <c r="AN156" s="72">
        <v>32171.61</v>
      </c>
      <c r="AO156" s="72">
        <v>4900</v>
      </c>
      <c r="AP156" s="72">
        <v>570</v>
      </c>
      <c r="AQ156" s="72">
        <v>0</v>
      </c>
      <c r="AR156" s="72">
        <v>15454.21</v>
      </c>
      <c r="AS156" s="72">
        <v>10812.07</v>
      </c>
      <c r="AT156" s="72">
        <v>0</v>
      </c>
      <c r="AU156" s="72">
        <v>2401.96</v>
      </c>
      <c r="AV156" s="72">
        <v>27400.17</v>
      </c>
      <c r="AW156" s="72">
        <v>0</v>
      </c>
      <c r="AX156" s="72">
        <v>305304.25</v>
      </c>
      <c r="AY156" s="48">
        <f t="shared" si="7"/>
        <v>0</v>
      </c>
      <c r="AZ156" s="72">
        <v>0</v>
      </c>
      <c r="BA156" s="72">
        <v>194510</v>
      </c>
      <c r="BB156" s="72">
        <v>0</v>
      </c>
      <c r="BC156" s="72">
        <v>67750.509999999995</v>
      </c>
      <c r="BD156" s="72">
        <v>0</v>
      </c>
      <c r="BE156" s="72">
        <v>0</v>
      </c>
      <c r="BF156" s="72">
        <v>0</v>
      </c>
      <c r="BG156" s="47">
        <f t="shared" si="8"/>
        <v>0</v>
      </c>
      <c r="BH156" s="72">
        <v>0</v>
      </c>
      <c r="BI156" s="72">
        <v>1034</v>
      </c>
      <c r="BJ156" s="72">
        <v>408</v>
      </c>
      <c r="BK156" s="72">
        <v>0</v>
      </c>
      <c r="BL156" s="72">
        <v>0</v>
      </c>
      <c r="BM156" s="72">
        <v>-52</v>
      </c>
      <c r="BN156" s="72">
        <v>-53</v>
      </c>
      <c r="BO156" s="72">
        <v>-43</v>
      </c>
      <c r="BP156" s="72">
        <v>-39</v>
      </c>
      <c r="BQ156" s="72">
        <v>19</v>
      </c>
      <c r="BR156" s="72">
        <v>0</v>
      </c>
      <c r="BS156" s="72">
        <v>-113</v>
      </c>
      <c r="BT156" s="72">
        <v>-1</v>
      </c>
      <c r="BU156" s="72">
        <v>1160</v>
      </c>
      <c r="BV156" s="72">
        <v>4</v>
      </c>
      <c r="BW156" s="72">
        <v>17</v>
      </c>
      <c r="BX156" s="72">
        <v>3</v>
      </c>
      <c r="BY156" s="72">
        <v>82</v>
      </c>
      <c r="BZ156" s="72">
        <v>11</v>
      </c>
      <c r="CA156" s="72">
        <v>0</v>
      </c>
    </row>
    <row r="157" spans="1:79" s="35" customFormat="1" ht="15.6" x14ac:dyDescent="0.3">
      <c r="A157" s="45">
        <v>18</v>
      </c>
      <c r="B157" s="45" t="s">
        <v>596</v>
      </c>
      <c r="C157" s="45" t="s">
        <v>92</v>
      </c>
      <c r="D157" s="45" t="s">
        <v>531</v>
      </c>
      <c r="E157" s="45" t="s">
        <v>378</v>
      </c>
      <c r="F157" s="45" t="s">
        <v>415</v>
      </c>
      <c r="G157" s="72">
        <v>86468939.900000006</v>
      </c>
      <c r="H157" s="72">
        <v>86468939.900000006</v>
      </c>
      <c r="I157" s="72">
        <v>80241625.159999996</v>
      </c>
      <c r="J157" s="72">
        <v>28209175.07</v>
      </c>
      <c r="K157" s="72">
        <v>4284342.75</v>
      </c>
      <c r="L157" s="72">
        <v>19624330</v>
      </c>
      <c r="M157" s="72">
        <v>0</v>
      </c>
      <c r="N157" s="72">
        <v>0</v>
      </c>
      <c r="O157" s="72">
        <v>87821.31</v>
      </c>
      <c r="P157" s="72">
        <v>3991963.9</v>
      </c>
      <c r="Q157" s="72">
        <v>0</v>
      </c>
      <c r="R157" s="72">
        <v>0</v>
      </c>
      <c r="S157" s="72">
        <v>15809696.34</v>
      </c>
      <c r="T157" s="72">
        <v>6082900.0800000001</v>
      </c>
      <c r="U157" s="72">
        <v>53100.01</v>
      </c>
      <c r="V157" s="72">
        <v>0</v>
      </c>
      <c r="W157" s="72">
        <v>82658483.599999994</v>
      </c>
      <c r="X157" s="72">
        <v>53100.01</v>
      </c>
      <c r="Y157" s="72">
        <v>82711583.609999999</v>
      </c>
      <c r="Z157" s="73">
        <v>6.4724069999999995E-2</v>
      </c>
      <c r="AA157" s="73">
        <v>5.1200000000000002E-2</v>
      </c>
      <c r="AB157" s="72">
        <v>4228490.12</v>
      </c>
      <c r="AC157" s="72">
        <v>0</v>
      </c>
      <c r="AD157" s="72">
        <v>0</v>
      </c>
      <c r="AE157" s="72">
        <v>0</v>
      </c>
      <c r="AF157" s="72">
        <v>752.67</v>
      </c>
      <c r="AG157" s="47">
        <f t="shared" si="6"/>
        <v>752.67</v>
      </c>
      <c r="AH157" s="72">
        <v>2201104.66</v>
      </c>
      <c r="AI157" s="72">
        <v>180663.37</v>
      </c>
      <c r="AJ157" s="72">
        <v>485348.06</v>
      </c>
      <c r="AK157" s="72">
        <v>0</v>
      </c>
      <c r="AL157" s="72">
        <v>435044.22</v>
      </c>
      <c r="AM157" s="72">
        <v>15665.95</v>
      </c>
      <c r="AN157" s="72">
        <v>56596.31</v>
      </c>
      <c r="AO157" s="72">
        <v>23000</v>
      </c>
      <c r="AP157" s="72">
        <v>6018.14</v>
      </c>
      <c r="AQ157" s="72">
        <v>0</v>
      </c>
      <c r="AR157" s="72">
        <v>111774.7</v>
      </c>
      <c r="AS157" s="72">
        <v>25182.14</v>
      </c>
      <c r="AT157" s="72">
        <v>1484.83</v>
      </c>
      <c r="AU157" s="72">
        <v>1116.9000000000001</v>
      </c>
      <c r="AV157" s="72">
        <v>47059.87</v>
      </c>
      <c r="AW157" s="72">
        <v>0</v>
      </c>
      <c r="AX157" s="72">
        <v>3805323.12</v>
      </c>
      <c r="AY157" s="48">
        <f t="shared" si="7"/>
        <v>0</v>
      </c>
      <c r="AZ157" s="72">
        <v>1056</v>
      </c>
      <c r="BA157" s="72">
        <v>194509.92</v>
      </c>
      <c r="BB157" s="72">
        <v>0</v>
      </c>
      <c r="BC157" s="72">
        <v>797882.33</v>
      </c>
      <c r="BD157" s="72">
        <v>0</v>
      </c>
      <c r="BE157" s="72">
        <v>0</v>
      </c>
      <c r="BF157" s="72">
        <v>0</v>
      </c>
      <c r="BG157" s="47">
        <f t="shared" si="8"/>
        <v>0</v>
      </c>
      <c r="BH157" s="72">
        <v>0</v>
      </c>
      <c r="BI157" s="75">
        <v>7892</v>
      </c>
      <c r="BJ157" s="75">
        <v>3373</v>
      </c>
      <c r="BK157" s="75">
        <v>9</v>
      </c>
      <c r="BL157" s="75">
        <v>-9</v>
      </c>
      <c r="BM157" s="75">
        <v>-296</v>
      </c>
      <c r="BN157" s="75">
        <v>-187</v>
      </c>
      <c r="BO157" s="75">
        <v>-1019</v>
      </c>
      <c r="BP157" s="75">
        <v>-691</v>
      </c>
      <c r="BQ157" s="75">
        <v>0</v>
      </c>
      <c r="BR157" s="75">
        <v>51</v>
      </c>
      <c r="BS157" s="75">
        <v>-845</v>
      </c>
      <c r="BT157" s="75">
        <v>-19</v>
      </c>
      <c r="BU157" s="75">
        <v>8259</v>
      </c>
      <c r="BV157" s="75">
        <v>30</v>
      </c>
      <c r="BW157" s="75">
        <v>156</v>
      </c>
      <c r="BX157" s="75">
        <v>43</v>
      </c>
      <c r="BY157" s="75">
        <v>418</v>
      </c>
      <c r="BZ157" s="75">
        <v>230</v>
      </c>
      <c r="CA157" s="75">
        <v>0</v>
      </c>
    </row>
    <row r="158" spans="1:79" s="35" customFormat="1" ht="15.6" x14ac:dyDescent="0.3">
      <c r="A158" s="45">
        <v>18</v>
      </c>
      <c r="B158" s="46" t="s">
        <v>580</v>
      </c>
      <c r="C158" s="45" t="s">
        <v>82</v>
      </c>
      <c r="D158" s="45" t="s">
        <v>532</v>
      </c>
      <c r="E158" s="51"/>
      <c r="F158" s="45" t="s">
        <v>533</v>
      </c>
      <c r="G158" s="72">
        <v>39940058.689999998</v>
      </c>
      <c r="H158" s="72">
        <v>39961648.789999999</v>
      </c>
      <c r="I158" s="72">
        <v>38738838.670000002</v>
      </c>
      <c r="J158" s="72">
        <v>435548.14</v>
      </c>
      <c r="K158" s="72">
        <v>3222293.1</v>
      </c>
      <c r="L158" s="72">
        <v>11566450.23</v>
      </c>
      <c r="M158" s="72">
        <v>0</v>
      </c>
      <c r="N158" s="72">
        <v>0</v>
      </c>
      <c r="O158" s="72">
        <v>165079.79</v>
      </c>
      <c r="P158" s="72">
        <v>4106389.21</v>
      </c>
      <c r="Q158" s="72">
        <v>0</v>
      </c>
      <c r="R158" s="72">
        <v>0</v>
      </c>
      <c r="S158" s="72">
        <v>10485191.51</v>
      </c>
      <c r="T158" s="72">
        <v>6677281.0899999999</v>
      </c>
      <c r="U158" s="72">
        <v>0</v>
      </c>
      <c r="V158" s="72">
        <v>550</v>
      </c>
      <c r="W158" s="72">
        <v>38868312.840000004</v>
      </c>
      <c r="X158" s="72">
        <v>22390.1</v>
      </c>
      <c r="Y158" s="72">
        <v>38890702.939999998</v>
      </c>
      <c r="Z158" s="73">
        <v>4.1748840000000002E-2</v>
      </c>
      <c r="AA158" s="73">
        <v>5.6599999999999998E-2</v>
      </c>
      <c r="AB158" s="72">
        <v>2226632.23</v>
      </c>
      <c r="AC158" s="72">
        <v>21590.1</v>
      </c>
      <c r="AD158" s="72">
        <v>439850.28</v>
      </c>
      <c r="AE158" s="72">
        <v>0</v>
      </c>
      <c r="AF158" s="72">
        <v>1831.14</v>
      </c>
      <c r="AG158" s="47">
        <f t="shared" si="6"/>
        <v>1831.14</v>
      </c>
      <c r="AH158" s="72">
        <v>1046022.51</v>
      </c>
      <c r="AI158" s="72">
        <v>107411.22</v>
      </c>
      <c r="AJ158" s="72">
        <v>233422.4</v>
      </c>
      <c r="AK158" s="72">
        <v>13898.71</v>
      </c>
      <c r="AL158" s="72">
        <v>178820.15</v>
      </c>
      <c r="AM158" s="72">
        <v>46270.04</v>
      </c>
      <c r="AN158" s="72">
        <v>76618.28</v>
      </c>
      <c r="AO158" s="72">
        <v>17100</v>
      </c>
      <c r="AP158" s="72">
        <v>9333.5</v>
      </c>
      <c r="AQ158" s="72">
        <v>0</v>
      </c>
      <c r="AR158" s="72">
        <v>59997.83</v>
      </c>
      <c r="AS158" s="72">
        <v>24111.4</v>
      </c>
      <c r="AT158" s="72">
        <v>5121.4399999999996</v>
      </c>
      <c r="AU158" s="72">
        <v>1156.54</v>
      </c>
      <c r="AV158" s="72">
        <v>6555.83</v>
      </c>
      <c r="AW158" s="72">
        <v>0</v>
      </c>
      <c r="AX158" s="72">
        <v>1953839.08</v>
      </c>
      <c r="AY158" s="48">
        <f t="shared" si="7"/>
        <v>0</v>
      </c>
      <c r="AZ158" s="72">
        <v>0</v>
      </c>
      <c r="BA158" s="72">
        <v>194510</v>
      </c>
      <c r="BB158" s="72">
        <v>0</v>
      </c>
      <c r="BC158" s="72">
        <v>391209.64</v>
      </c>
      <c r="BD158" s="72">
        <v>0</v>
      </c>
      <c r="BE158" s="72">
        <v>0</v>
      </c>
      <c r="BF158" s="72">
        <v>0</v>
      </c>
      <c r="BG158" s="47">
        <f t="shared" si="8"/>
        <v>0</v>
      </c>
      <c r="BH158" s="72">
        <v>0</v>
      </c>
      <c r="BI158" s="72">
        <v>5574</v>
      </c>
      <c r="BJ158" s="72">
        <v>2276</v>
      </c>
      <c r="BK158" s="72">
        <v>26</v>
      </c>
      <c r="BL158" s="72">
        <v>0</v>
      </c>
      <c r="BM158" s="72">
        <v>-63</v>
      </c>
      <c r="BN158" s="72">
        <v>-217</v>
      </c>
      <c r="BO158" s="72">
        <v>-398</v>
      </c>
      <c r="BP158" s="72">
        <v>-501</v>
      </c>
      <c r="BQ158" s="72">
        <v>32</v>
      </c>
      <c r="BR158" s="72">
        <v>9</v>
      </c>
      <c r="BS158" s="72">
        <v>-484</v>
      </c>
      <c r="BT158" s="72">
        <v>-19</v>
      </c>
      <c r="BU158" s="72">
        <v>6235</v>
      </c>
      <c r="BV158" s="72">
        <v>0</v>
      </c>
      <c r="BW158" s="72">
        <v>74</v>
      </c>
      <c r="BX158" s="72">
        <v>40</v>
      </c>
      <c r="BY158" s="72">
        <v>205</v>
      </c>
      <c r="BZ158" s="72">
        <v>152</v>
      </c>
      <c r="CA158" s="72">
        <v>7</v>
      </c>
    </row>
    <row r="159" spans="1:79" s="35" customFormat="1" ht="15.6" x14ac:dyDescent="0.3">
      <c r="A159" s="45">
        <v>18</v>
      </c>
      <c r="B159" s="45" t="s">
        <v>124</v>
      </c>
      <c r="C159" s="45" t="s">
        <v>125</v>
      </c>
      <c r="D159" s="45" t="s">
        <v>534</v>
      </c>
      <c r="E159" s="45" t="s">
        <v>378</v>
      </c>
      <c r="F159" s="45" t="s">
        <v>415</v>
      </c>
      <c r="G159" s="72">
        <v>65680243.979999997</v>
      </c>
      <c r="H159" s="72">
        <v>65680243.979999997</v>
      </c>
      <c r="I159" s="72">
        <v>62792312.060000002</v>
      </c>
      <c r="J159" s="72">
        <v>23937712.5</v>
      </c>
      <c r="K159" s="72">
        <v>3691871.22</v>
      </c>
      <c r="L159" s="72">
        <v>13628980.550000001</v>
      </c>
      <c r="M159" s="72">
        <v>0</v>
      </c>
      <c r="N159" s="72">
        <v>0</v>
      </c>
      <c r="O159" s="72">
        <v>58313.78</v>
      </c>
      <c r="P159" s="72">
        <v>3188885.72</v>
      </c>
      <c r="Q159" s="72">
        <v>0</v>
      </c>
      <c r="R159" s="72">
        <v>0</v>
      </c>
      <c r="S159" s="72">
        <v>10512270.789999999</v>
      </c>
      <c r="T159" s="72">
        <v>4846615.54</v>
      </c>
      <c r="U159" s="72">
        <v>22893.27</v>
      </c>
      <c r="V159" s="72">
        <v>0</v>
      </c>
      <c r="W159" s="72">
        <v>62704138.810000002</v>
      </c>
      <c r="X159" s="72">
        <v>22893.27</v>
      </c>
      <c r="Y159" s="72">
        <v>62727032.079999998</v>
      </c>
      <c r="Z159" s="73">
        <v>5.6253770000000002E-2</v>
      </c>
      <c r="AA159" s="74">
        <v>4.1000000000000002E-2</v>
      </c>
      <c r="AB159" s="72">
        <v>2573386.2599999998</v>
      </c>
      <c r="AC159" s="72">
        <v>0</v>
      </c>
      <c r="AD159" s="72">
        <v>0</v>
      </c>
      <c r="AE159" s="72">
        <v>0</v>
      </c>
      <c r="AF159" s="72">
        <v>882.35</v>
      </c>
      <c r="AG159" s="47">
        <f t="shared" si="6"/>
        <v>882.35</v>
      </c>
      <c r="AH159" s="72">
        <v>1326106.76</v>
      </c>
      <c r="AI159" s="72">
        <v>111071.76</v>
      </c>
      <c r="AJ159" s="72">
        <v>261360.76</v>
      </c>
      <c r="AK159" s="72">
        <v>0</v>
      </c>
      <c r="AL159" s="72">
        <v>156569.94</v>
      </c>
      <c r="AM159" s="72">
        <v>12521.53</v>
      </c>
      <c r="AN159" s="72">
        <v>49529.39</v>
      </c>
      <c r="AO159" s="72">
        <v>16200</v>
      </c>
      <c r="AP159" s="72">
        <v>232.5</v>
      </c>
      <c r="AQ159" s="72">
        <v>0</v>
      </c>
      <c r="AR159" s="72">
        <v>82390.83</v>
      </c>
      <c r="AS159" s="72">
        <v>24383.06</v>
      </c>
      <c r="AT159" s="72">
        <v>0</v>
      </c>
      <c r="AU159" s="72">
        <v>970.26</v>
      </c>
      <c r="AV159" s="72">
        <v>73640.850000000006</v>
      </c>
      <c r="AW159" s="72">
        <v>0</v>
      </c>
      <c r="AX159" s="72">
        <v>2304013.4700000002</v>
      </c>
      <c r="AY159" s="48">
        <f t="shared" si="7"/>
        <v>0</v>
      </c>
      <c r="AZ159" s="72">
        <v>3686.64</v>
      </c>
      <c r="BA159" s="75">
        <v>194510</v>
      </c>
      <c r="BB159" s="75">
        <v>0</v>
      </c>
      <c r="BC159" s="75">
        <v>546752</v>
      </c>
      <c r="BD159" s="75">
        <v>0</v>
      </c>
      <c r="BE159" s="75">
        <v>0</v>
      </c>
      <c r="BF159" s="75">
        <v>0</v>
      </c>
      <c r="BG159" s="47">
        <f t="shared" si="8"/>
        <v>0</v>
      </c>
      <c r="BH159" s="72">
        <v>0</v>
      </c>
      <c r="BI159" s="72">
        <v>5191</v>
      </c>
      <c r="BJ159" s="72">
        <v>2265</v>
      </c>
      <c r="BK159" s="72">
        <v>7</v>
      </c>
      <c r="BL159" s="72">
        <v>0</v>
      </c>
      <c r="BM159" s="72">
        <v>-100</v>
      </c>
      <c r="BN159" s="72">
        <v>-146</v>
      </c>
      <c r="BO159" s="72">
        <v>-465</v>
      </c>
      <c r="BP159" s="72">
        <v>-399</v>
      </c>
      <c r="BQ159" s="72">
        <v>19</v>
      </c>
      <c r="BR159" s="72">
        <v>0</v>
      </c>
      <c r="BS159" s="72">
        <v>-673</v>
      </c>
      <c r="BT159" s="72">
        <v>-3</v>
      </c>
      <c r="BU159" s="72">
        <v>5696</v>
      </c>
      <c r="BV159" s="72">
        <v>5</v>
      </c>
      <c r="BW159" s="72">
        <v>150</v>
      </c>
      <c r="BX159" s="72">
        <v>56</v>
      </c>
      <c r="BY159" s="72">
        <v>319</v>
      </c>
      <c r="BZ159" s="72">
        <v>150</v>
      </c>
      <c r="CA159" s="72">
        <v>0</v>
      </c>
    </row>
    <row r="160" spans="1:79" ht="15.6" x14ac:dyDescent="0.3">
      <c r="A160" s="10">
        <v>18</v>
      </c>
      <c r="B160" s="10" t="s">
        <v>583</v>
      </c>
      <c r="C160" s="10" t="s">
        <v>21</v>
      </c>
      <c r="D160" s="10" t="s">
        <v>535</v>
      </c>
      <c r="E160" s="33"/>
      <c r="F160" s="10" t="s">
        <v>536</v>
      </c>
      <c r="G160" s="17">
        <v>805642.25</v>
      </c>
      <c r="H160" s="17">
        <v>805642.25</v>
      </c>
      <c r="I160" s="17">
        <v>773944.46</v>
      </c>
      <c r="J160" s="17">
        <v>0</v>
      </c>
      <c r="K160" s="17">
        <v>21531.68</v>
      </c>
      <c r="L160" s="17">
        <v>88846.87</v>
      </c>
      <c r="M160" s="17">
        <v>0</v>
      </c>
      <c r="N160" s="17">
        <v>0</v>
      </c>
      <c r="O160" s="17">
        <v>0</v>
      </c>
      <c r="P160" s="17">
        <v>44109.120000000003</v>
      </c>
      <c r="Q160" s="69">
        <v>0</v>
      </c>
      <c r="R160" s="17">
        <v>0</v>
      </c>
      <c r="S160" s="17">
        <v>610991.01</v>
      </c>
      <c r="T160" s="17">
        <v>12098.56</v>
      </c>
      <c r="U160" s="69">
        <v>0</v>
      </c>
      <c r="V160" s="17">
        <v>0</v>
      </c>
      <c r="W160" s="17">
        <v>863980</v>
      </c>
      <c r="X160" s="17">
        <v>0</v>
      </c>
      <c r="Y160" s="17">
        <v>863980</v>
      </c>
      <c r="Z160" s="68">
        <v>0.01</v>
      </c>
      <c r="AA160" s="68">
        <v>0.1</v>
      </c>
      <c r="AB160" s="17">
        <v>86403.05</v>
      </c>
      <c r="AC160" s="17">
        <v>0</v>
      </c>
      <c r="AD160" s="17">
        <v>0</v>
      </c>
      <c r="AE160" s="17">
        <v>0</v>
      </c>
      <c r="AF160" s="17">
        <v>2.31</v>
      </c>
      <c r="AG160" s="11">
        <f t="shared" si="6"/>
        <v>2.31</v>
      </c>
      <c r="AH160" s="17">
        <v>18874.900000000001</v>
      </c>
      <c r="AI160" s="17">
        <v>2156.27</v>
      </c>
      <c r="AJ160" s="17">
        <v>1421.9</v>
      </c>
      <c r="AK160" s="17">
        <v>0</v>
      </c>
      <c r="AL160" s="17">
        <v>5500</v>
      </c>
      <c r="AM160" s="17">
        <v>0</v>
      </c>
      <c r="AN160" s="17">
        <v>4652.49</v>
      </c>
      <c r="AO160" s="17">
        <v>0</v>
      </c>
      <c r="AP160" s="17">
        <v>0</v>
      </c>
      <c r="AQ160" s="17">
        <v>0</v>
      </c>
      <c r="AR160" s="17">
        <v>4375.95</v>
      </c>
      <c r="AS160" s="17">
        <v>250</v>
      </c>
      <c r="AT160" s="17">
        <v>0</v>
      </c>
      <c r="AU160" s="17">
        <v>6716.84</v>
      </c>
      <c r="AV160" s="17">
        <v>-235</v>
      </c>
      <c r="AW160" s="17">
        <v>0</v>
      </c>
      <c r="AX160" s="17">
        <v>48325.02</v>
      </c>
      <c r="AY160" s="12">
        <f t="shared" si="7"/>
        <v>0</v>
      </c>
      <c r="AZ160" s="17">
        <v>0</v>
      </c>
      <c r="BA160" s="69">
        <v>40847</v>
      </c>
      <c r="BB160" s="69">
        <v>0</v>
      </c>
      <c r="BC160" s="69">
        <v>0.1</v>
      </c>
      <c r="BD160" s="69">
        <v>0</v>
      </c>
      <c r="BE160" s="69">
        <v>0</v>
      </c>
      <c r="BF160" s="69">
        <v>0</v>
      </c>
      <c r="BG160" s="37">
        <f t="shared" si="8"/>
        <v>0</v>
      </c>
      <c r="BH160" s="17">
        <v>0</v>
      </c>
      <c r="BI160" s="17">
        <v>219</v>
      </c>
      <c r="BJ160" s="17">
        <v>0</v>
      </c>
      <c r="BK160" s="17">
        <v>29</v>
      </c>
      <c r="BL160" s="17">
        <v>0</v>
      </c>
      <c r="BM160" s="17">
        <v>0</v>
      </c>
      <c r="BN160" s="17">
        <v>0</v>
      </c>
      <c r="BO160" s="17">
        <v>0</v>
      </c>
      <c r="BP160" s="17">
        <v>-11</v>
      </c>
      <c r="BQ160" s="17">
        <v>0</v>
      </c>
      <c r="BR160" s="17">
        <v>-155</v>
      </c>
      <c r="BS160" s="17">
        <v>-82</v>
      </c>
      <c r="BT160" s="17">
        <v>0</v>
      </c>
      <c r="BU160" s="17">
        <v>0</v>
      </c>
      <c r="BV160" s="17">
        <v>0</v>
      </c>
      <c r="BW160" s="17">
        <v>9</v>
      </c>
      <c r="BX160" s="17">
        <v>13</v>
      </c>
      <c r="BY160" s="17">
        <v>50</v>
      </c>
      <c r="BZ160" s="17">
        <v>2</v>
      </c>
      <c r="CA160" s="17">
        <v>0</v>
      </c>
    </row>
    <row r="161" spans="1:79" ht="15.6" x14ac:dyDescent="0.3">
      <c r="A161" s="10">
        <v>18</v>
      </c>
      <c r="B161" s="10" t="s">
        <v>147</v>
      </c>
      <c r="C161" s="10" t="s">
        <v>148</v>
      </c>
      <c r="D161" s="10" t="s">
        <v>537</v>
      </c>
      <c r="E161" s="33"/>
      <c r="F161" s="10" t="s">
        <v>533</v>
      </c>
      <c r="G161" s="17">
        <v>29644833.16</v>
      </c>
      <c r="H161" s="17">
        <v>29644833.16</v>
      </c>
      <c r="I161" s="17">
        <v>29063778.109999999</v>
      </c>
      <c r="J161" s="17">
        <v>0</v>
      </c>
      <c r="K161" s="17">
        <v>2274336.94</v>
      </c>
      <c r="L161" s="17">
        <v>9646051.6199999992</v>
      </c>
      <c r="M161" s="17">
        <v>0</v>
      </c>
      <c r="N161" s="17">
        <v>0</v>
      </c>
      <c r="O161" s="17">
        <v>0</v>
      </c>
      <c r="P161" s="17">
        <v>2712190.64</v>
      </c>
      <c r="Q161" s="17">
        <v>0</v>
      </c>
      <c r="R161" s="17">
        <v>0</v>
      </c>
      <c r="S161" s="17">
        <v>7671701.4500000002</v>
      </c>
      <c r="T161" s="17">
        <v>5003474.08</v>
      </c>
      <c r="U161" s="17">
        <v>0</v>
      </c>
      <c r="V161" s="17">
        <v>0</v>
      </c>
      <c r="W161" s="17">
        <v>28853387.449999999</v>
      </c>
      <c r="X161" s="17">
        <v>0</v>
      </c>
      <c r="Y161" s="17">
        <v>28853387.449999999</v>
      </c>
      <c r="Z161" s="19">
        <v>9.4316910000000004E-2</v>
      </c>
      <c r="AA161" s="19">
        <v>5.3400000000000003E-2</v>
      </c>
      <c r="AB161" s="17">
        <v>1539970.97</v>
      </c>
      <c r="AC161" s="17">
        <v>0</v>
      </c>
      <c r="AD161" s="17">
        <v>0</v>
      </c>
      <c r="AE161" s="17">
        <v>0</v>
      </c>
      <c r="AF161" s="17">
        <v>648.38</v>
      </c>
      <c r="AG161" s="11">
        <f t="shared" si="6"/>
        <v>648.38</v>
      </c>
      <c r="AH161" s="17">
        <v>781425.25</v>
      </c>
      <c r="AI161" s="17">
        <v>74925.84</v>
      </c>
      <c r="AJ161" s="17">
        <v>220323.18</v>
      </c>
      <c r="AK161" s="17">
        <v>341.25</v>
      </c>
      <c r="AL161" s="17">
        <v>77572.070000000007</v>
      </c>
      <c r="AM161" s="17">
        <v>50.88</v>
      </c>
      <c r="AN161" s="17">
        <v>41589.54</v>
      </c>
      <c r="AO161" s="17">
        <v>12600</v>
      </c>
      <c r="AP161" s="17">
        <v>0</v>
      </c>
      <c r="AQ161" s="17">
        <v>0</v>
      </c>
      <c r="AR161" s="17">
        <v>63732.04</v>
      </c>
      <c r="AS161" s="17">
        <v>7735.6</v>
      </c>
      <c r="AT161" s="17">
        <v>0</v>
      </c>
      <c r="AU161" s="17">
        <v>0</v>
      </c>
      <c r="AV161" s="17">
        <v>20277.91</v>
      </c>
      <c r="AW161" s="17">
        <v>0</v>
      </c>
      <c r="AX161" s="17">
        <v>1351726.58</v>
      </c>
      <c r="AY161" s="12">
        <f t="shared" si="7"/>
        <v>0</v>
      </c>
      <c r="AZ161" s="17">
        <v>0</v>
      </c>
      <c r="BA161" s="17">
        <v>194510</v>
      </c>
      <c r="BB161" s="17">
        <v>0</v>
      </c>
      <c r="BC161" s="17">
        <v>321020.32</v>
      </c>
      <c r="BD161" s="17">
        <v>0</v>
      </c>
      <c r="BE161" s="17">
        <v>0</v>
      </c>
      <c r="BF161" s="17">
        <v>0</v>
      </c>
      <c r="BG161" s="37">
        <f t="shared" si="8"/>
        <v>0</v>
      </c>
      <c r="BH161" s="17">
        <v>0</v>
      </c>
      <c r="BI161" s="17">
        <v>4289</v>
      </c>
      <c r="BJ161" s="17">
        <v>1436</v>
      </c>
      <c r="BK161" s="17">
        <v>30</v>
      </c>
      <c r="BL161" s="17">
        <v>-8</v>
      </c>
      <c r="BM161" s="17">
        <v>-35</v>
      </c>
      <c r="BN161" s="17">
        <v>-113</v>
      </c>
      <c r="BO161" s="17">
        <v>-111</v>
      </c>
      <c r="BP161" s="17">
        <v>-427</v>
      </c>
      <c r="BQ161" s="17">
        <v>38</v>
      </c>
      <c r="BR161" s="17">
        <v>14</v>
      </c>
      <c r="BS161" s="17">
        <v>-419</v>
      </c>
      <c r="BT161" s="17">
        <v>-9</v>
      </c>
      <c r="BU161" s="17">
        <v>4685</v>
      </c>
      <c r="BV161" s="17">
        <v>0</v>
      </c>
      <c r="BW161" s="17">
        <v>68</v>
      </c>
      <c r="BX161" s="17">
        <v>33</v>
      </c>
      <c r="BY161" s="17">
        <v>238</v>
      </c>
      <c r="BZ161" s="17">
        <v>94</v>
      </c>
      <c r="CA161" s="17">
        <v>0</v>
      </c>
    </row>
    <row r="162" spans="1:79" ht="15.6" x14ac:dyDescent="0.3">
      <c r="A162" s="10">
        <v>18</v>
      </c>
      <c r="B162" s="10" t="s">
        <v>156</v>
      </c>
      <c r="C162" s="10" t="s">
        <v>145</v>
      </c>
      <c r="D162" s="10" t="s">
        <v>535</v>
      </c>
      <c r="E162" s="33"/>
      <c r="F162" s="10" t="s">
        <v>536</v>
      </c>
      <c r="G162" s="17">
        <v>9470371.4499999993</v>
      </c>
      <c r="H162" s="17">
        <v>9493841.9800000004</v>
      </c>
      <c r="I162" s="17">
        <v>9053293.3699999992</v>
      </c>
      <c r="J162" s="17">
        <v>12677.36</v>
      </c>
      <c r="K162" s="17">
        <v>666347.89</v>
      </c>
      <c r="L162" s="17">
        <v>2140388</v>
      </c>
      <c r="M162" s="17">
        <v>0</v>
      </c>
      <c r="N162" s="17">
        <v>0</v>
      </c>
      <c r="O162" s="17">
        <v>0</v>
      </c>
      <c r="P162" s="17">
        <v>601531.16</v>
      </c>
      <c r="Q162" s="17">
        <v>0</v>
      </c>
      <c r="R162" s="17">
        <v>0</v>
      </c>
      <c r="S162" s="17">
        <v>3972315.07</v>
      </c>
      <c r="T162" s="17">
        <v>765796.72</v>
      </c>
      <c r="U162" s="17">
        <v>479.55</v>
      </c>
      <c r="V162" s="17">
        <v>0</v>
      </c>
      <c r="W162" s="17">
        <v>8889975.6600000001</v>
      </c>
      <c r="X162" s="17">
        <v>479.55</v>
      </c>
      <c r="Y162" s="17">
        <v>8890455.2100000009</v>
      </c>
      <c r="Z162" s="19">
        <v>0.1113518</v>
      </c>
      <c r="AA162" s="68">
        <v>8.2000000000000003E-2</v>
      </c>
      <c r="AB162" s="17">
        <v>730731.49</v>
      </c>
      <c r="AC162" s="17">
        <v>0</v>
      </c>
      <c r="AD162" s="17">
        <v>0</v>
      </c>
      <c r="AE162" s="17">
        <v>0</v>
      </c>
      <c r="AF162" s="17">
        <v>0.1</v>
      </c>
      <c r="AG162" s="11">
        <f t="shared" si="6"/>
        <v>0.1</v>
      </c>
      <c r="AH162" s="17">
        <v>217919.87</v>
      </c>
      <c r="AI162" s="17">
        <v>22839.54</v>
      </c>
      <c r="AJ162" s="17">
        <v>8612.7000000000007</v>
      </c>
      <c r="AK162" s="17">
        <v>1045</v>
      </c>
      <c r="AL162" s="17">
        <v>35343.519999999997</v>
      </c>
      <c r="AM162" s="17">
        <v>17105.04</v>
      </c>
      <c r="AN162" s="17">
        <v>33179.46</v>
      </c>
      <c r="AO162" s="17">
        <v>5250</v>
      </c>
      <c r="AP162" s="17">
        <v>6000</v>
      </c>
      <c r="AQ162" s="17">
        <v>0</v>
      </c>
      <c r="AR162" s="17">
        <v>38465.089999999997</v>
      </c>
      <c r="AS162" s="17">
        <v>12712.56</v>
      </c>
      <c r="AT162" s="17">
        <v>0</v>
      </c>
      <c r="AU162" s="17">
        <v>30500.240000000002</v>
      </c>
      <c r="AV162" s="17">
        <v>18010.46</v>
      </c>
      <c r="AW162" s="17">
        <v>0</v>
      </c>
      <c r="AX162" s="17">
        <v>491485</v>
      </c>
      <c r="AY162" s="12">
        <f t="shared" si="7"/>
        <v>0</v>
      </c>
      <c r="AZ162" s="17">
        <v>0</v>
      </c>
      <c r="BA162" s="69">
        <v>194510</v>
      </c>
      <c r="BB162" s="69">
        <v>0</v>
      </c>
      <c r="BC162" s="69">
        <v>110243</v>
      </c>
      <c r="BD162" s="69">
        <v>0</v>
      </c>
      <c r="BE162" s="69">
        <v>0</v>
      </c>
      <c r="BF162" s="69">
        <v>0</v>
      </c>
      <c r="BG162" s="37">
        <f t="shared" si="8"/>
        <v>0</v>
      </c>
      <c r="BH162" s="17">
        <v>0</v>
      </c>
      <c r="BI162" s="17">
        <v>1229</v>
      </c>
      <c r="BJ162" s="17">
        <v>682</v>
      </c>
      <c r="BK162" s="17">
        <v>0</v>
      </c>
      <c r="BL162" s="17">
        <v>0</v>
      </c>
      <c r="BM162" s="17">
        <v>-49</v>
      </c>
      <c r="BN162" s="17">
        <v>-60</v>
      </c>
      <c r="BO162" s="17">
        <v>-195</v>
      </c>
      <c r="BP162" s="17">
        <v>-178</v>
      </c>
      <c r="BQ162" s="17">
        <v>255</v>
      </c>
      <c r="BR162" s="17">
        <v>40</v>
      </c>
      <c r="BS162" s="17">
        <v>-53</v>
      </c>
      <c r="BT162" s="17">
        <v>0</v>
      </c>
      <c r="BU162" s="17">
        <v>1671</v>
      </c>
      <c r="BV162" s="17">
        <v>4</v>
      </c>
      <c r="BW162" s="17">
        <v>12</v>
      </c>
      <c r="BX162" s="17">
        <v>0</v>
      </c>
      <c r="BY162" s="17">
        <v>22</v>
      </c>
      <c r="BZ162" s="17">
        <v>1</v>
      </c>
      <c r="CA162" s="17">
        <v>9</v>
      </c>
    </row>
    <row r="163" spans="1:79" ht="15.6" x14ac:dyDescent="0.3">
      <c r="A163" s="10">
        <v>18</v>
      </c>
      <c r="B163" s="10" t="s">
        <v>584</v>
      </c>
      <c r="C163" s="10" t="s">
        <v>585</v>
      </c>
      <c r="D163" s="10" t="s">
        <v>535</v>
      </c>
      <c r="E163" s="33"/>
      <c r="F163" s="10" t="s">
        <v>536</v>
      </c>
      <c r="G163" s="17">
        <v>518155.1</v>
      </c>
      <c r="H163" s="17">
        <v>518155.1</v>
      </c>
      <c r="I163" s="17">
        <v>485554.67</v>
      </c>
      <c r="J163" s="17">
        <v>0</v>
      </c>
      <c r="K163" s="17">
        <v>19971.97</v>
      </c>
      <c r="L163" s="17">
        <v>101635.42</v>
      </c>
      <c r="M163" s="17">
        <v>0</v>
      </c>
      <c r="N163" s="17">
        <v>0</v>
      </c>
      <c r="O163" s="17">
        <v>1800</v>
      </c>
      <c r="P163" s="17">
        <v>45713.23</v>
      </c>
      <c r="Q163" s="69">
        <v>0</v>
      </c>
      <c r="R163" s="17">
        <v>0</v>
      </c>
      <c r="S163" s="17">
        <v>261152.63</v>
      </c>
      <c r="T163" s="17">
        <v>17073.189999999999</v>
      </c>
      <c r="U163" s="69">
        <v>0</v>
      </c>
      <c r="V163" s="17">
        <v>0</v>
      </c>
      <c r="W163" s="17">
        <v>497089</v>
      </c>
      <c r="X163" s="17">
        <v>0</v>
      </c>
      <c r="Y163" s="17">
        <v>497089</v>
      </c>
      <c r="Z163" s="68">
        <v>2.9499999999999998E-2</v>
      </c>
      <c r="AA163" s="19">
        <v>0.1</v>
      </c>
      <c r="AB163" s="17">
        <v>49742.89</v>
      </c>
      <c r="AC163" s="17">
        <v>0</v>
      </c>
      <c r="AD163" s="17">
        <v>0</v>
      </c>
      <c r="AE163" s="17">
        <v>0</v>
      </c>
      <c r="AF163" s="17">
        <v>0</v>
      </c>
      <c r="AG163" s="11">
        <f t="shared" si="6"/>
        <v>0</v>
      </c>
      <c r="AH163" s="17">
        <v>21640.32</v>
      </c>
      <c r="AI163" s="17">
        <v>1990.23</v>
      </c>
      <c r="AJ163" s="17">
        <v>2056.17</v>
      </c>
      <c r="AK163" s="17">
        <v>0</v>
      </c>
      <c r="AL163" s="17">
        <v>4760</v>
      </c>
      <c r="AM163" s="17">
        <v>5150</v>
      </c>
      <c r="AN163" s="17">
        <v>2676.59</v>
      </c>
      <c r="AO163" s="17">
        <v>0</v>
      </c>
      <c r="AP163" s="17">
        <v>0</v>
      </c>
      <c r="AQ163" s="17">
        <v>0</v>
      </c>
      <c r="AR163" s="17">
        <v>2187.0100000000002</v>
      </c>
      <c r="AS163" s="17">
        <v>0</v>
      </c>
      <c r="AT163" s="17">
        <v>0</v>
      </c>
      <c r="AU163" s="17">
        <v>3327.93</v>
      </c>
      <c r="AV163" s="17">
        <v>0</v>
      </c>
      <c r="AW163" s="17">
        <v>0</v>
      </c>
      <c r="AX163" s="17">
        <v>46013.39</v>
      </c>
      <c r="AY163" s="12">
        <f t="shared" si="7"/>
        <v>0</v>
      </c>
      <c r="AZ163" s="17">
        <v>0</v>
      </c>
      <c r="BA163" s="69">
        <v>6342.72</v>
      </c>
      <c r="BB163" s="17">
        <v>0</v>
      </c>
      <c r="BC163" s="69">
        <v>0</v>
      </c>
      <c r="BD163" s="69">
        <v>0</v>
      </c>
      <c r="BE163" s="17">
        <v>0</v>
      </c>
      <c r="BF163" s="69">
        <v>0</v>
      </c>
      <c r="BG163" s="37">
        <f t="shared" si="8"/>
        <v>0</v>
      </c>
      <c r="BH163" s="17">
        <v>0</v>
      </c>
      <c r="BI163" s="17">
        <v>159</v>
      </c>
      <c r="BJ163" s="17">
        <v>0</v>
      </c>
      <c r="BK163" s="17">
        <v>0</v>
      </c>
      <c r="BL163" s="17">
        <v>0</v>
      </c>
      <c r="BM163" s="17">
        <v>0</v>
      </c>
      <c r="BN163" s="17">
        <v>-2</v>
      </c>
      <c r="BO163" s="17">
        <v>0</v>
      </c>
      <c r="BP163" s="17">
        <v>-14</v>
      </c>
      <c r="BQ163" s="17">
        <v>0</v>
      </c>
      <c r="BR163" s="17">
        <v>-99</v>
      </c>
      <c r="BS163" s="17">
        <v>-44</v>
      </c>
      <c r="BT163" s="17">
        <v>0</v>
      </c>
      <c r="BU163" s="17">
        <v>0</v>
      </c>
      <c r="BV163" s="17">
        <v>0</v>
      </c>
      <c r="BW163" s="17">
        <v>7</v>
      </c>
      <c r="BX163" s="17">
        <v>6</v>
      </c>
      <c r="BY163" s="17">
        <v>30</v>
      </c>
      <c r="BZ163" s="17">
        <v>0</v>
      </c>
      <c r="CA163" s="17">
        <v>0</v>
      </c>
    </row>
    <row r="164" spans="1:79" ht="15.6" x14ac:dyDescent="0.3">
      <c r="A164" s="10">
        <v>18</v>
      </c>
      <c r="B164" s="10" t="s">
        <v>186</v>
      </c>
      <c r="C164" s="10" t="s">
        <v>25</v>
      </c>
      <c r="D164" s="10" t="s">
        <v>538</v>
      </c>
      <c r="E164" s="33"/>
      <c r="F164" s="10" t="s">
        <v>533</v>
      </c>
      <c r="G164" s="17">
        <v>1158103.71</v>
      </c>
      <c r="H164" s="17">
        <v>1160078.96</v>
      </c>
      <c r="I164" s="17">
        <v>1152017.82</v>
      </c>
      <c r="J164" s="17">
        <v>0</v>
      </c>
      <c r="K164" s="17">
        <v>68188.28</v>
      </c>
      <c r="L164" s="17">
        <v>195289.83</v>
      </c>
      <c r="M164" s="17">
        <v>0</v>
      </c>
      <c r="N164" s="17">
        <v>0</v>
      </c>
      <c r="O164" s="17">
        <v>2029.1</v>
      </c>
      <c r="P164" s="17">
        <v>145002.81</v>
      </c>
      <c r="Q164" s="17">
        <v>0</v>
      </c>
      <c r="R164" s="17">
        <v>0</v>
      </c>
      <c r="S164" s="17">
        <v>511229.07</v>
      </c>
      <c r="T164" s="17">
        <v>132054.49</v>
      </c>
      <c r="U164" s="17">
        <v>0</v>
      </c>
      <c r="V164" s="17">
        <v>0</v>
      </c>
      <c r="W164" s="17">
        <v>1170875.51</v>
      </c>
      <c r="X164" s="17">
        <v>1975.25</v>
      </c>
      <c r="Y164" s="17">
        <v>1172850.76</v>
      </c>
      <c r="Z164" s="19">
        <v>2.435234E-2</v>
      </c>
      <c r="AA164" s="19">
        <v>0.1</v>
      </c>
      <c r="AB164" s="17">
        <v>119057.18</v>
      </c>
      <c r="AC164" s="17">
        <v>1975.25</v>
      </c>
      <c r="AD164" s="17">
        <v>19752.54</v>
      </c>
      <c r="AE164" s="17">
        <v>0</v>
      </c>
      <c r="AF164" s="17">
        <v>0</v>
      </c>
      <c r="AG164" s="11">
        <f t="shared" si="6"/>
        <v>0</v>
      </c>
      <c r="AH164" s="17">
        <v>39558.879999999997</v>
      </c>
      <c r="AI164" s="17">
        <v>0</v>
      </c>
      <c r="AJ164" s="17">
        <v>0</v>
      </c>
      <c r="AK164" s="17">
        <v>0</v>
      </c>
      <c r="AL164" s="17">
        <v>2184</v>
      </c>
      <c r="AM164" s="17">
        <v>0</v>
      </c>
      <c r="AN164" s="17">
        <v>2965.2</v>
      </c>
      <c r="AO164" s="17">
        <v>0</v>
      </c>
      <c r="AP164" s="17">
        <v>0</v>
      </c>
      <c r="AQ164" s="17">
        <v>0</v>
      </c>
      <c r="AR164" s="17">
        <v>2918.98</v>
      </c>
      <c r="AS164" s="17">
        <v>6074.32</v>
      </c>
      <c r="AT164" s="17">
        <v>0</v>
      </c>
      <c r="AU164" s="17">
        <v>100.51</v>
      </c>
      <c r="AV164" s="17">
        <v>907</v>
      </c>
      <c r="AW164" s="17">
        <v>55816.43</v>
      </c>
      <c r="AX164" s="17">
        <v>62940.65</v>
      </c>
      <c r="AY164" s="12">
        <f t="shared" si="7"/>
        <v>0.88681051117203269</v>
      </c>
      <c r="AZ164" s="17">
        <v>0</v>
      </c>
      <c r="BA164" s="17">
        <v>58588.51</v>
      </c>
      <c r="BB164" s="17">
        <v>0</v>
      </c>
      <c r="BC164" s="17">
        <v>11005.39</v>
      </c>
      <c r="BD164" s="17">
        <v>0</v>
      </c>
      <c r="BE164" s="17">
        <v>0</v>
      </c>
      <c r="BF164" s="17">
        <v>0</v>
      </c>
      <c r="BG164" s="37">
        <f t="shared" si="8"/>
        <v>0</v>
      </c>
      <c r="BH164" s="17">
        <v>0</v>
      </c>
      <c r="BI164" s="17">
        <v>183</v>
      </c>
      <c r="BJ164" s="17">
        <v>50</v>
      </c>
      <c r="BK164" s="17">
        <v>1</v>
      </c>
      <c r="BL164" s="17">
        <v>-1</v>
      </c>
      <c r="BM164" s="17">
        <v>-4</v>
      </c>
      <c r="BN164" s="17">
        <v>-5</v>
      </c>
      <c r="BO164" s="17">
        <v>-2</v>
      </c>
      <c r="BP164" s="17">
        <v>-23</v>
      </c>
      <c r="BQ164" s="17">
        <v>2</v>
      </c>
      <c r="BR164" s="17">
        <v>-2</v>
      </c>
      <c r="BS164" s="17">
        <v>-27</v>
      </c>
      <c r="BT164" s="17">
        <v>-5</v>
      </c>
      <c r="BU164" s="17">
        <v>167</v>
      </c>
      <c r="BV164" s="17">
        <v>0</v>
      </c>
      <c r="BW164" s="17">
        <v>10</v>
      </c>
      <c r="BX164" s="17">
        <v>5</v>
      </c>
      <c r="BY164" s="17">
        <v>8</v>
      </c>
      <c r="BZ164" s="17">
        <v>2</v>
      </c>
      <c r="CA164" s="17">
        <v>0</v>
      </c>
    </row>
    <row r="165" spans="1:79" ht="15.6" x14ac:dyDescent="0.3">
      <c r="A165" s="10">
        <v>18</v>
      </c>
      <c r="B165" s="10" t="s">
        <v>247</v>
      </c>
      <c r="C165" s="10" t="s">
        <v>248</v>
      </c>
      <c r="D165" s="10" t="s">
        <v>539</v>
      </c>
      <c r="E165" s="33"/>
      <c r="F165" s="10" t="s">
        <v>536</v>
      </c>
      <c r="G165" s="17">
        <v>2785800.72</v>
      </c>
      <c r="H165" s="17">
        <v>2785800.72</v>
      </c>
      <c r="I165" s="17">
        <v>2720012.23</v>
      </c>
      <c r="J165" s="17">
        <v>0</v>
      </c>
      <c r="K165" s="17">
        <v>217173.1</v>
      </c>
      <c r="L165" s="17">
        <v>637778.31999999995</v>
      </c>
      <c r="M165" s="17">
        <v>0</v>
      </c>
      <c r="N165" s="17">
        <v>0</v>
      </c>
      <c r="O165" s="17">
        <v>0</v>
      </c>
      <c r="P165" s="17">
        <v>234342.6</v>
      </c>
      <c r="Q165" s="17">
        <v>0</v>
      </c>
      <c r="R165" s="17">
        <v>3996.74</v>
      </c>
      <c r="S165" s="17">
        <v>975799.25</v>
      </c>
      <c r="T165" s="17">
        <v>258337.88</v>
      </c>
      <c r="U165" s="17">
        <v>1150</v>
      </c>
      <c r="V165" s="17">
        <v>0</v>
      </c>
      <c r="W165" s="17">
        <v>2581597.37</v>
      </c>
      <c r="X165" s="17">
        <v>5146.74</v>
      </c>
      <c r="Y165" s="17">
        <v>2586744.11</v>
      </c>
      <c r="Z165" s="19">
        <v>9.67528E-2</v>
      </c>
      <c r="AA165" s="19">
        <v>0.1</v>
      </c>
      <c r="AB165" s="17">
        <v>258166.22</v>
      </c>
      <c r="AC165" s="17">
        <v>0</v>
      </c>
      <c r="AD165" s="17">
        <v>0</v>
      </c>
      <c r="AE165" s="17">
        <v>0</v>
      </c>
      <c r="AF165" s="17">
        <v>0</v>
      </c>
      <c r="AG165" s="11">
        <f t="shared" si="6"/>
        <v>0</v>
      </c>
      <c r="AH165" s="17">
        <v>58113</v>
      </c>
      <c r="AI165" s="17">
        <v>5226</v>
      </c>
      <c r="AJ165" s="17">
        <v>5425.56</v>
      </c>
      <c r="AK165" s="17">
        <v>0</v>
      </c>
      <c r="AL165" s="17">
        <v>19128</v>
      </c>
      <c r="AM165" s="17">
        <v>509</v>
      </c>
      <c r="AN165" s="17">
        <v>11301</v>
      </c>
      <c r="AO165" s="17">
        <v>4375</v>
      </c>
      <c r="AP165" s="17">
        <v>3779.86</v>
      </c>
      <c r="AQ165" s="17">
        <v>0</v>
      </c>
      <c r="AR165" s="17">
        <v>9746.4699999999993</v>
      </c>
      <c r="AS165" s="17">
        <v>2559</v>
      </c>
      <c r="AT165" s="17">
        <v>0</v>
      </c>
      <c r="AU165" s="17">
        <v>5040.82</v>
      </c>
      <c r="AV165" s="17">
        <v>0</v>
      </c>
      <c r="AW165" s="17">
        <v>30205.22</v>
      </c>
      <c r="AX165" s="17">
        <v>134292.68</v>
      </c>
      <c r="AY165" s="12">
        <f t="shared" si="7"/>
        <v>0.2249208221922446</v>
      </c>
      <c r="AZ165" s="17">
        <v>0</v>
      </c>
      <c r="BA165" s="17">
        <v>120519</v>
      </c>
      <c r="BB165" s="17">
        <v>0</v>
      </c>
      <c r="BC165" s="17">
        <v>9341.66</v>
      </c>
      <c r="BD165" s="17">
        <v>0</v>
      </c>
      <c r="BE165" s="17">
        <v>0</v>
      </c>
      <c r="BF165" s="17">
        <v>0</v>
      </c>
      <c r="BG165" s="37">
        <f t="shared" si="8"/>
        <v>0</v>
      </c>
      <c r="BH165" s="17">
        <v>0</v>
      </c>
      <c r="BI165" s="17">
        <v>419</v>
      </c>
      <c r="BJ165" s="17">
        <v>211</v>
      </c>
      <c r="BK165" s="17">
        <v>0</v>
      </c>
      <c r="BL165" s="17">
        <v>-4</v>
      </c>
      <c r="BM165" s="17">
        <v>-10</v>
      </c>
      <c r="BN165" s="17">
        <v>-6</v>
      </c>
      <c r="BO165" s="17">
        <v>-10</v>
      </c>
      <c r="BP165" s="17">
        <v>-9</v>
      </c>
      <c r="BQ165" s="17">
        <v>0</v>
      </c>
      <c r="BR165" s="17">
        <v>0</v>
      </c>
      <c r="BS165" s="17">
        <v>-17</v>
      </c>
      <c r="BT165" s="17">
        <v>-2</v>
      </c>
      <c r="BU165" s="17">
        <v>572</v>
      </c>
      <c r="BV165" s="17">
        <v>7</v>
      </c>
      <c r="BW165" s="17">
        <v>4</v>
      </c>
      <c r="BX165" s="17">
        <v>1</v>
      </c>
      <c r="BY165" s="17">
        <v>13</v>
      </c>
      <c r="BZ165" s="17">
        <v>2</v>
      </c>
      <c r="CA165" s="17">
        <v>0</v>
      </c>
    </row>
    <row r="166" spans="1:79" s="35" customFormat="1" ht="15.6" x14ac:dyDescent="0.3">
      <c r="A166" s="45">
        <v>19</v>
      </c>
      <c r="B166" s="45" t="s">
        <v>57</v>
      </c>
      <c r="C166" s="45" t="s">
        <v>58</v>
      </c>
      <c r="D166" s="45" t="s">
        <v>540</v>
      </c>
      <c r="E166" s="51"/>
      <c r="F166" s="45" t="s">
        <v>541</v>
      </c>
      <c r="G166" s="72">
        <v>56364892.759999998</v>
      </c>
      <c r="H166" s="72">
        <v>56388708.869999997</v>
      </c>
      <c r="I166" s="72">
        <v>53698590.859999999</v>
      </c>
      <c r="J166" s="72">
        <v>0</v>
      </c>
      <c r="K166" s="72">
        <v>4522037.72</v>
      </c>
      <c r="L166" s="72">
        <v>16772436.1</v>
      </c>
      <c r="M166" s="72">
        <v>0</v>
      </c>
      <c r="N166" s="72">
        <v>0</v>
      </c>
      <c r="O166" s="72">
        <v>0</v>
      </c>
      <c r="P166" s="72">
        <v>4055057.56</v>
      </c>
      <c r="Q166" s="72">
        <v>0</v>
      </c>
      <c r="R166" s="72">
        <v>0</v>
      </c>
      <c r="S166" s="72">
        <v>12955882.210000001</v>
      </c>
      <c r="T166" s="72">
        <v>9640072.0600000005</v>
      </c>
      <c r="U166" s="72">
        <v>131739.5</v>
      </c>
      <c r="V166" s="72">
        <v>19144</v>
      </c>
      <c r="W166" s="72">
        <v>50948465.039999999</v>
      </c>
      <c r="X166" s="72">
        <v>155555.60999999999</v>
      </c>
      <c r="Y166" s="72">
        <v>51104020.649999999</v>
      </c>
      <c r="Z166" s="73">
        <v>0.21477499999999999</v>
      </c>
      <c r="AA166" s="73">
        <v>5.8900000000000001E-2</v>
      </c>
      <c r="AB166" s="72">
        <v>3007651.5</v>
      </c>
      <c r="AC166" s="72">
        <v>4672.1099999999997</v>
      </c>
      <c r="AD166" s="72">
        <v>95687.82</v>
      </c>
      <c r="AE166" s="72">
        <v>0</v>
      </c>
      <c r="AF166" s="72">
        <v>409.27</v>
      </c>
      <c r="AG166" s="47">
        <f t="shared" si="6"/>
        <v>409.27</v>
      </c>
      <c r="AH166" s="72">
        <v>1703182.48</v>
      </c>
      <c r="AI166" s="72">
        <v>140277.01999999999</v>
      </c>
      <c r="AJ166" s="72">
        <v>352616.79</v>
      </c>
      <c r="AK166" s="72">
        <v>-470.58</v>
      </c>
      <c r="AL166" s="72">
        <v>157302.18</v>
      </c>
      <c r="AM166" s="72">
        <v>9530.5400000000009</v>
      </c>
      <c r="AN166" s="72">
        <v>98357.81</v>
      </c>
      <c r="AO166" s="72">
        <v>8969</v>
      </c>
      <c r="AP166" s="72">
        <v>3500</v>
      </c>
      <c r="AQ166" s="72">
        <v>9823.01</v>
      </c>
      <c r="AR166" s="72">
        <v>201679.95</v>
      </c>
      <c r="AS166" s="72">
        <v>36047.18</v>
      </c>
      <c r="AT166" s="72">
        <v>0</v>
      </c>
      <c r="AU166" s="72">
        <v>1146.3699999999999</v>
      </c>
      <c r="AV166" s="72">
        <v>96639.09</v>
      </c>
      <c r="AW166" s="72">
        <v>0</v>
      </c>
      <c r="AX166" s="72">
        <v>2939914.02</v>
      </c>
      <c r="AY166" s="48">
        <f t="shared" si="7"/>
        <v>0</v>
      </c>
      <c r="AZ166" s="72">
        <v>0</v>
      </c>
      <c r="BA166" s="72">
        <v>194510</v>
      </c>
      <c r="BB166" s="72">
        <v>0</v>
      </c>
      <c r="BC166" s="72">
        <v>484478</v>
      </c>
      <c r="BD166" s="72">
        <v>0</v>
      </c>
      <c r="BE166" s="72">
        <v>0</v>
      </c>
      <c r="BF166" s="72">
        <v>0</v>
      </c>
      <c r="BG166" s="47">
        <f t="shared" si="8"/>
        <v>0</v>
      </c>
      <c r="BH166" s="72">
        <v>0</v>
      </c>
      <c r="BI166" s="72">
        <v>11611</v>
      </c>
      <c r="BJ166" s="72">
        <v>6422</v>
      </c>
      <c r="BK166" s="72">
        <v>0</v>
      </c>
      <c r="BL166" s="72">
        <v>0</v>
      </c>
      <c r="BM166" s="72">
        <v>-172</v>
      </c>
      <c r="BN166" s="72">
        <v>-404</v>
      </c>
      <c r="BO166" s="72">
        <v>-1087</v>
      </c>
      <c r="BP166" s="72">
        <v>-1919</v>
      </c>
      <c r="BQ166" s="72">
        <v>0</v>
      </c>
      <c r="BR166" s="72">
        <v>-3</v>
      </c>
      <c r="BS166" s="72">
        <v>-1055</v>
      </c>
      <c r="BT166" s="72">
        <v>0</v>
      </c>
      <c r="BU166" s="72">
        <v>13393</v>
      </c>
      <c r="BV166" s="72">
        <v>15</v>
      </c>
      <c r="BW166" s="72">
        <v>168</v>
      </c>
      <c r="BX166" s="72">
        <v>78</v>
      </c>
      <c r="BY166" s="72">
        <v>754</v>
      </c>
      <c r="BZ166" s="72">
        <v>46</v>
      </c>
      <c r="CA166" s="72">
        <v>9</v>
      </c>
    </row>
    <row r="167" spans="1:79" ht="15.6" x14ac:dyDescent="0.3">
      <c r="A167" s="10">
        <v>19</v>
      </c>
      <c r="B167" s="10" t="s">
        <v>346</v>
      </c>
      <c r="C167" s="10" t="s">
        <v>158</v>
      </c>
      <c r="D167" s="10" t="s">
        <v>542</v>
      </c>
      <c r="E167" s="33"/>
      <c r="F167" s="10" t="s">
        <v>543</v>
      </c>
      <c r="G167" s="17">
        <v>3677007.65</v>
      </c>
      <c r="H167" s="17">
        <v>3678591.19</v>
      </c>
      <c r="I167" s="17">
        <v>3564036.6</v>
      </c>
      <c r="J167" s="17">
        <v>0</v>
      </c>
      <c r="K167" s="17">
        <v>175007.54</v>
      </c>
      <c r="L167" s="17">
        <v>351041.16</v>
      </c>
      <c r="M167" s="17">
        <v>0</v>
      </c>
      <c r="N167" s="17">
        <v>0</v>
      </c>
      <c r="O167" s="17">
        <v>0</v>
      </c>
      <c r="P167" s="17">
        <v>228514.93</v>
      </c>
      <c r="Q167" s="17">
        <v>0</v>
      </c>
      <c r="R167" s="17">
        <v>0</v>
      </c>
      <c r="S167" s="17">
        <v>1945310.22</v>
      </c>
      <c r="T167" s="17">
        <v>321840.40000000002</v>
      </c>
      <c r="U167" s="17">
        <v>2054.62</v>
      </c>
      <c r="V167" s="17">
        <v>0</v>
      </c>
      <c r="W167" s="17">
        <v>3351773.48</v>
      </c>
      <c r="X167" s="17">
        <v>14253.02</v>
      </c>
      <c r="Y167" s="17">
        <v>3366026.5</v>
      </c>
      <c r="Z167" s="19">
        <v>0.1941436</v>
      </c>
      <c r="AA167" s="19">
        <v>9.6500000000000002E-2</v>
      </c>
      <c r="AB167" s="17">
        <v>323400.92</v>
      </c>
      <c r="AC167" s="17">
        <v>0</v>
      </c>
      <c r="AD167" s="17">
        <v>0</v>
      </c>
      <c r="AE167" s="17">
        <v>1583.54</v>
      </c>
      <c r="AF167" s="17">
        <v>131.96</v>
      </c>
      <c r="AG167" s="11">
        <f t="shared" si="6"/>
        <v>1715.5</v>
      </c>
      <c r="AH167" s="17">
        <v>65903.89</v>
      </c>
      <c r="AI167" s="17">
        <v>8729.5400000000009</v>
      </c>
      <c r="AJ167" s="17">
        <v>0</v>
      </c>
      <c r="AK167" s="17">
        <v>0</v>
      </c>
      <c r="AL167" s="17">
        <v>10875</v>
      </c>
      <c r="AM167" s="17">
        <v>9525</v>
      </c>
      <c r="AN167" s="17">
        <v>13898.24</v>
      </c>
      <c r="AO167" s="17">
        <v>8469</v>
      </c>
      <c r="AP167" s="17">
        <v>0</v>
      </c>
      <c r="AQ167" s="17">
        <v>0</v>
      </c>
      <c r="AR167" s="17">
        <v>11659.47</v>
      </c>
      <c r="AS167" s="17">
        <v>1584.76</v>
      </c>
      <c r="AT167" s="17">
        <v>920</v>
      </c>
      <c r="AU167" s="17">
        <v>0</v>
      </c>
      <c r="AV167" s="17">
        <v>2471.75</v>
      </c>
      <c r="AW167" s="17">
        <v>0</v>
      </c>
      <c r="AX167" s="17">
        <v>140682.6</v>
      </c>
      <c r="AY167" s="12">
        <f t="shared" si="7"/>
        <v>0</v>
      </c>
      <c r="AZ167" s="17">
        <v>0</v>
      </c>
      <c r="BA167" s="17">
        <v>178000</v>
      </c>
      <c r="BB167" s="17">
        <v>0</v>
      </c>
      <c r="BC167" s="17">
        <v>29791.79</v>
      </c>
      <c r="BD167" s="17">
        <v>0</v>
      </c>
      <c r="BE167" s="17">
        <v>0</v>
      </c>
      <c r="BF167" s="17">
        <v>0</v>
      </c>
      <c r="BG167" s="37">
        <f t="shared" si="8"/>
        <v>0</v>
      </c>
      <c r="BH167" s="17">
        <v>0</v>
      </c>
      <c r="BI167" s="17">
        <v>424</v>
      </c>
      <c r="BJ167" s="17">
        <v>249</v>
      </c>
      <c r="BK167" s="17">
        <v>0</v>
      </c>
      <c r="BL167" s="17">
        <v>-6</v>
      </c>
      <c r="BM167" s="17">
        <v>-11</v>
      </c>
      <c r="BN167" s="17">
        <v>-7</v>
      </c>
      <c r="BO167" s="17">
        <v>-51</v>
      </c>
      <c r="BP167" s="17">
        <v>-31</v>
      </c>
      <c r="BQ167" s="17">
        <v>0</v>
      </c>
      <c r="BR167" s="17">
        <v>0</v>
      </c>
      <c r="BS167" s="17">
        <v>-35</v>
      </c>
      <c r="BT167" s="17">
        <v>-8</v>
      </c>
      <c r="BU167" s="17">
        <v>524</v>
      </c>
      <c r="BV167" s="17">
        <v>2</v>
      </c>
      <c r="BW167" s="17">
        <v>19</v>
      </c>
      <c r="BX167" s="17">
        <v>6</v>
      </c>
      <c r="BY167" s="17">
        <v>20</v>
      </c>
      <c r="BZ167" s="17">
        <v>0</v>
      </c>
      <c r="CA167" s="17">
        <v>0</v>
      </c>
    </row>
    <row r="168" spans="1:79" ht="15.6" x14ac:dyDescent="0.3">
      <c r="A168" s="10">
        <v>19</v>
      </c>
      <c r="B168" s="10" t="s">
        <v>245</v>
      </c>
      <c r="C168" s="10" t="s">
        <v>246</v>
      </c>
      <c r="D168" s="10" t="s">
        <v>544</v>
      </c>
      <c r="E168" s="33"/>
      <c r="F168" s="10" t="s">
        <v>545</v>
      </c>
      <c r="G168" s="17">
        <v>61617147.159999996</v>
      </c>
      <c r="H168" s="17">
        <v>61617427.409999996</v>
      </c>
      <c r="I168" s="17">
        <f>61617147.16-758276.08</f>
        <v>60858871.079999998</v>
      </c>
      <c r="J168" s="17">
        <v>0</v>
      </c>
      <c r="K168" s="17">
        <v>5882831.3700000001</v>
      </c>
      <c r="L168" s="17">
        <v>7816687.8899999997</v>
      </c>
      <c r="M168" s="17">
        <v>0</v>
      </c>
      <c r="N168" s="17">
        <v>0</v>
      </c>
      <c r="O168" s="17">
        <v>227843.78</v>
      </c>
      <c r="P168" s="17">
        <v>7788981.5099999998</v>
      </c>
      <c r="Q168" s="17">
        <v>0</v>
      </c>
      <c r="R168" s="17">
        <v>0</v>
      </c>
      <c r="S168" s="17">
        <v>23110447.609999999</v>
      </c>
      <c r="T168" s="17">
        <v>11036689.59</v>
      </c>
      <c r="U168" s="17">
        <v>0</v>
      </c>
      <c r="V168" s="17">
        <v>0</v>
      </c>
      <c r="W168" s="17">
        <v>55863481.75</v>
      </c>
      <c r="X168" s="17">
        <v>3242406.67</v>
      </c>
      <c r="Y168" s="17">
        <v>59105888.420000002</v>
      </c>
      <c r="Z168" s="19">
        <v>0.12953809999999999</v>
      </c>
      <c r="AA168" s="19">
        <v>5.5800000000000002E-2</v>
      </c>
      <c r="AB168" s="17">
        <v>3116945.96</v>
      </c>
      <c r="AC168" s="17">
        <v>0</v>
      </c>
      <c r="AD168" s="17">
        <v>0</v>
      </c>
      <c r="AE168" s="17">
        <v>280.25</v>
      </c>
      <c r="AF168" s="17">
        <v>0</v>
      </c>
      <c r="AG168" s="11">
        <f t="shared" si="6"/>
        <v>280.25</v>
      </c>
      <c r="AH168" s="17">
        <v>1137719</v>
      </c>
      <c r="AI168" s="17">
        <v>94811.86</v>
      </c>
      <c r="AJ168" s="17">
        <v>303565.21000000002</v>
      </c>
      <c r="AK168" s="17">
        <v>0</v>
      </c>
      <c r="AL168" s="17">
        <v>110738.13</v>
      </c>
      <c r="AM168" s="17">
        <v>3686.82</v>
      </c>
      <c r="AN168" s="17">
        <v>127310.68</v>
      </c>
      <c r="AO168" s="17">
        <v>8969</v>
      </c>
      <c r="AP168" s="17">
        <v>28458.65</v>
      </c>
      <c r="AQ168" s="17">
        <v>0</v>
      </c>
      <c r="AR168" s="17">
        <v>88222.53</v>
      </c>
      <c r="AS168" s="17">
        <v>2605.35</v>
      </c>
      <c r="AT168" s="17">
        <v>0</v>
      </c>
      <c r="AU168" s="17">
        <v>0</v>
      </c>
      <c r="AV168" s="17">
        <v>43290.87</v>
      </c>
      <c r="AW168" s="17">
        <v>0</v>
      </c>
      <c r="AX168" s="17">
        <v>2468141.84</v>
      </c>
      <c r="AY168" s="12">
        <f t="shared" si="7"/>
        <v>0</v>
      </c>
      <c r="AZ168" s="17">
        <v>0</v>
      </c>
      <c r="BA168" s="17">
        <v>194510</v>
      </c>
      <c r="BB168" s="17">
        <v>0</v>
      </c>
      <c r="BC168" s="17">
        <v>707406.36</v>
      </c>
      <c r="BD168" s="17">
        <v>90370.9</v>
      </c>
      <c r="BE168" s="17">
        <v>0</v>
      </c>
      <c r="BF168" s="17">
        <v>0</v>
      </c>
      <c r="BG168" s="37">
        <f t="shared" si="8"/>
        <v>0</v>
      </c>
      <c r="BH168" s="17">
        <v>0</v>
      </c>
      <c r="BI168" s="17">
        <v>10560</v>
      </c>
      <c r="BJ168" s="17">
        <v>5355</v>
      </c>
      <c r="BK168" s="17">
        <v>6</v>
      </c>
      <c r="BL168" s="17">
        <v>0</v>
      </c>
      <c r="BM168" s="17">
        <v>-197</v>
      </c>
      <c r="BN168" s="17">
        <v>-335</v>
      </c>
      <c r="BO168" s="17">
        <v>-503</v>
      </c>
      <c r="BP168" s="17">
        <v>-713</v>
      </c>
      <c r="BQ168" s="17">
        <v>0</v>
      </c>
      <c r="BR168" s="17">
        <v>-22</v>
      </c>
      <c r="BS168" s="17">
        <v>-796</v>
      </c>
      <c r="BT168" s="17">
        <v>-11</v>
      </c>
      <c r="BU168" s="17">
        <v>13344</v>
      </c>
      <c r="BV168" s="17">
        <v>0</v>
      </c>
      <c r="BW168" s="17">
        <v>142</v>
      </c>
      <c r="BX168" s="17">
        <v>77</v>
      </c>
      <c r="BY168" s="17">
        <v>566</v>
      </c>
      <c r="BZ168" s="17">
        <v>7</v>
      </c>
      <c r="CA168" s="17">
        <v>4</v>
      </c>
    </row>
    <row r="169" spans="1:79" s="35" customFormat="1" ht="15.6" x14ac:dyDescent="0.3">
      <c r="A169" s="45">
        <v>20</v>
      </c>
      <c r="B169" s="45" t="s">
        <v>347</v>
      </c>
      <c r="C169" s="45" t="s">
        <v>46</v>
      </c>
      <c r="D169" s="45" t="s">
        <v>546</v>
      </c>
      <c r="E169" s="45" t="s">
        <v>375</v>
      </c>
      <c r="F169" s="45" t="s">
        <v>547</v>
      </c>
      <c r="G169" s="78">
        <v>10189968</v>
      </c>
      <c r="H169" s="78">
        <v>10195135.91</v>
      </c>
      <c r="I169" s="78">
        <v>10033084</v>
      </c>
      <c r="J169" s="78">
        <v>2344734.39</v>
      </c>
      <c r="K169" s="78">
        <v>541380.9</v>
      </c>
      <c r="L169" s="78">
        <v>2874995.15</v>
      </c>
      <c r="M169" s="78">
        <v>0</v>
      </c>
      <c r="N169" s="78">
        <v>0</v>
      </c>
      <c r="O169" s="78">
        <v>9035.14</v>
      </c>
      <c r="P169" s="78">
        <v>600699.52</v>
      </c>
      <c r="Q169" s="78">
        <v>0</v>
      </c>
      <c r="R169" s="78">
        <v>0</v>
      </c>
      <c r="S169" s="78">
        <v>2649763.7200000002</v>
      </c>
      <c r="T169" s="78">
        <v>540521.85</v>
      </c>
      <c r="U169" s="78">
        <v>0</v>
      </c>
      <c r="V169" s="78">
        <v>0</v>
      </c>
      <c r="W169" s="78">
        <v>10341055</v>
      </c>
      <c r="X169" s="78">
        <v>5808</v>
      </c>
      <c r="Y169" s="78">
        <v>10346862.470000001</v>
      </c>
      <c r="Z169" s="73">
        <v>0.1201369</v>
      </c>
      <c r="AA169" s="73">
        <v>7.4999999999999997E-2</v>
      </c>
      <c r="AB169" s="78">
        <v>775656.79</v>
      </c>
      <c r="AC169" s="78">
        <v>0</v>
      </c>
      <c r="AD169" s="78">
        <v>0</v>
      </c>
      <c r="AE169" s="78">
        <v>5807.58</v>
      </c>
      <c r="AF169" s="78">
        <v>313.27999999999997</v>
      </c>
      <c r="AG169" s="47">
        <f t="shared" si="6"/>
        <v>6120.86</v>
      </c>
      <c r="AH169" s="78">
        <v>333537.45</v>
      </c>
      <c r="AI169" s="78">
        <v>24428.639999999999</v>
      </c>
      <c r="AJ169" s="78">
        <v>50968</v>
      </c>
      <c r="AK169" s="78">
        <v>0</v>
      </c>
      <c r="AL169" s="78">
        <v>41509.35</v>
      </c>
      <c r="AM169" s="78">
        <v>31307.040000000001</v>
      </c>
      <c r="AN169" s="78">
        <v>30434.91</v>
      </c>
      <c r="AO169" s="78">
        <v>10100</v>
      </c>
      <c r="AP169" s="78">
        <v>200</v>
      </c>
      <c r="AQ169" s="78">
        <v>0</v>
      </c>
      <c r="AR169" s="78">
        <v>40356.949999999997</v>
      </c>
      <c r="AS169" s="78">
        <v>15508.1</v>
      </c>
      <c r="AT169" s="78">
        <v>700</v>
      </c>
      <c r="AU169" s="78">
        <v>0</v>
      </c>
      <c r="AV169" s="78">
        <v>11512.26</v>
      </c>
      <c r="AW169" s="78">
        <v>0</v>
      </c>
      <c r="AX169" s="78">
        <v>626482.69999999995</v>
      </c>
      <c r="AY169" s="48">
        <f t="shared" si="7"/>
        <v>0</v>
      </c>
      <c r="AZ169" s="78">
        <v>0</v>
      </c>
      <c r="BA169" s="78">
        <v>194510.04</v>
      </c>
      <c r="BB169" s="78">
        <v>0.04</v>
      </c>
      <c r="BC169" s="78">
        <v>97518.04</v>
      </c>
      <c r="BD169" s="78">
        <v>0</v>
      </c>
      <c r="BE169" s="78">
        <v>0</v>
      </c>
      <c r="BF169" s="78">
        <v>0</v>
      </c>
      <c r="BG169" s="47">
        <f t="shared" si="8"/>
        <v>0</v>
      </c>
      <c r="BH169" s="79">
        <v>0</v>
      </c>
      <c r="BI169" s="79">
        <v>792</v>
      </c>
      <c r="BJ169" s="79">
        <v>202</v>
      </c>
      <c r="BK169" s="79">
        <v>3</v>
      </c>
      <c r="BL169" s="79">
        <v>0</v>
      </c>
      <c r="BM169" s="80">
        <v>-7</v>
      </c>
      <c r="BN169" s="80">
        <v>-15</v>
      </c>
      <c r="BO169" s="80">
        <v>-30</v>
      </c>
      <c r="BP169" s="80">
        <v>-46</v>
      </c>
      <c r="BQ169" s="79">
        <v>0</v>
      </c>
      <c r="BR169" s="79">
        <v>7</v>
      </c>
      <c r="BS169" s="80">
        <v>-145</v>
      </c>
      <c r="BT169" s="80">
        <v>-2</v>
      </c>
      <c r="BU169" s="79">
        <v>759</v>
      </c>
      <c r="BV169" s="79">
        <v>3</v>
      </c>
      <c r="BW169" s="79">
        <v>55</v>
      </c>
      <c r="BX169" s="79">
        <v>21</v>
      </c>
      <c r="BY169" s="79">
        <v>35</v>
      </c>
      <c r="BZ169" s="79">
        <v>27</v>
      </c>
      <c r="CA169" s="79">
        <v>9</v>
      </c>
    </row>
    <row r="170" spans="1:79" s="35" customFormat="1" ht="15.6" x14ac:dyDescent="0.3">
      <c r="A170" s="45">
        <v>20</v>
      </c>
      <c r="B170" s="45" t="s">
        <v>86</v>
      </c>
      <c r="C170" s="45" t="s">
        <v>87</v>
      </c>
      <c r="D170" s="45" t="s">
        <v>548</v>
      </c>
      <c r="E170" s="45" t="s">
        <v>372</v>
      </c>
      <c r="F170" s="45" t="s">
        <v>547</v>
      </c>
      <c r="G170" s="78">
        <v>14041274.74</v>
      </c>
      <c r="H170" s="78">
        <v>14041274.74</v>
      </c>
      <c r="I170" s="78">
        <v>13795776.58</v>
      </c>
      <c r="J170" s="78">
        <v>2065911.89</v>
      </c>
      <c r="K170" s="78">
        <v>939632.63</v>
      </c>
      <c r="L170" s="78">
        <v>4063713.65</v>
      </c>
      <c r="M170" s="78">
        <v>0</v>
      </c>
      <c r="N170" s="78">
        <v>0</v>
      </c>
      <c r="O170" s="78">
        <v>27889.4</v>
      </c>
      <c r="P170" s="78">
        <v>687779.26</v>
      </c>
      <c r="Q170" s="78">
        <v>0</v>
      </c>
      <c r="R170" s="78">
        <v>0</v>
      </c>
      <c r="S170" s="78">
        <v>4078624.57</v>
      </c>
      <c r="T170" s="78">
        <v>707414.6</v>
      </c>
      <c r="U170" s="78">
        <v>0</v>
      </c>
      <c r="V170" s="78">
        <v>0</v>
      </c>
      <c r="W170" s="78">
        <v>13510868.24</v>
      </c>
      <c r="X170" s="78">
        <v>0</v>
      </c>
      <c r="Y170" s="78">
        <v>13510868.24</v>
      </c>
      <c r="Z170" s="73">
        <v>0.15819079999999999</v>
      </c>
      <c r="AA170" s="74">
        <v>6.9599999999999995E-2</v>
      </c>
      <c r="AB170" s="78">
        <v>939902.24</v>
      </c>
      <c r="AC170" s="78">
        <v>0</v>
      </c>
      <c r="AD170" s="78">
        <v>0</v>
      </c>
      <c r="AE170" s="78">
        <v>0</v>
      </c>
      <c r="AF170" s="78">
        <v>393.81</v>
      </c>
      <c r="AG170" s="47">
        <f t="shared" si="6"/>
        <v>393.81</v>
      </c>
      <c r="AH170" s="78">
        <v>377045.04</v>
      </c>
      <c r="AI170" s="78">
        <v>34891.410000000003</v>
      </c>
      <c r="AJ170" s="78">
        <v>73591.13</v>
      </c>
      <c r="AK170" s="78">
        <v>3921</v>
      </c>
      <c r="AL170" s="78">
        <v>66683.570000000007</v>
      </c>
      <c r="AM170" s="78">
        <v>12080.38</v>
      </c>
      <c r="AN170" s="78">
        <v>29991.01</v>
      </c>
      <c r="AO170" s="78">
        <v>10100</v>
      </c>
      <c r="AP170" s="78">
        <v>0</v>
      </c>
      <c r="AQ170" s="78">
        <v>0</v>
      </c>
      <c r="AR170" s="78">
        <v>36109.42</v>
      </c>
      <c r="AS170" s="78">
        <v>15663.55</v>
      </c>
      <c r="AT170" s="78">
        <v>0</v>
      </c>
      <c r="AU170" s="78">
        <v>637.58000000000004</v>
      </c>
      <c r="AV170" s="78">
        <v>19124.96</v>
      </c>
      <c r="AW170" s="78">
        <v>105709.08</v>
      </c>
      <c r="AX170" s="78">
        <v>742447.11</v>
      </c>
      <c r="AY170" s="48">
        <f t="shared" si="7"/>
        <v>0.14237927331955</v>
      </c>
      <c r="AZ170" s="78">
        <v>1505</v>
      </c>
      <c r="BA170" s="81">
        <v>194510</v>
      </c>
      <c r="BB170" s="81">
        <v>0</v>
      </c>
      <c r="BC170" s="81">
        <v>156296</v>
      </c>
      <c r="BD170" s="81">
        <v>0</v>
      </c>
      <c r="BE170" s="81">
        <v>0</v>
      </c>
      <c r="BF170" s="81">
        <v>0</v>
      </c>
      <c r="BG170" s="47">
        <f t="shared" si="8"/>
        <v>0</v>
      </c>
      <c r="BH170" s="79">
        <v>0</v>
      </c>
      <c r="BI170" s="79">
        <v>1185</v>
      </c>
      <c r="BJ170" s="79">
        <v>421</v>
      </c>
      <c r="BK170" s="79">
        <v>0</v>
      </c>
      <c r="BL170" s="79">
        <v>0</v>
      </c>
      <c r="BM170" s="80">
        <v>-16</v>
      </c>
      <c r="BN170" s="80">
        <v>-37</v>
      </c>
      <c r="BO170" s="80">
        <v>-63</v>
      </c>
      <c r="BP170" s="80">
        <v>-62</v>
      </c>
      <c r="BQ170" s="79">
        <v>7</v>
      </c>
      <c r="BR170" s="79">
        <v>1</v>
      </c>
      <c r="BS170" s="80">
        <v>-135</v>
      </c>
      <c r="BT170" s="80">
        <v>0</v>
      </c>
      <c r="BU170" s="79">
        <v>1301</v>
      </c>
      <c r="BV170" s="79">
        <v>0</v>
      </c>
      <c r="BW170" s="79">
        <v>54</v>
      </c>
      <c r="BX170" s="79">
        <v>21</v>
      </c>
      <c r="BY170" s="79">
        <v>59</v>
      </c>
      <c r="BZ170" s="79">
        <v>1</v>
      </c>
      <c r="CA170" s="79">
        <v>0</v>
      </c>
    </row>
    <row r="171" spans="1:79" s="35" customFormat="1" ht="15.6" x14ac:dyDescent="0.3">
      <c r="A171" s="45">
        <v>20</v>
      </c>
      <c r="B171" s="45" t="s">
        <v>102</v>
      </c>
      <c r="C171" s="45" t="s">
        <v>46</v>
      </c>
      <c r="D171" s="46" t="s">
        <v>549</v>
      </c>
      <c r="E171" s="51"/>
      <c r="F171" s="45" t="s">
        <v>550</v>
      </c>
      <c r="G171" s="78">
        <v>32575166.760000002</v>
      </c>
      <c r="H171" s="78">
        <v>32575166.760000002</v>
      </c>
      <c r="I171" s="78">
        <v>31952024.109999999</v>
      </c>
      <c r="J171" s="78">
        <v>8572498.8499999996</v>
      </c>
      <c r="K171" s="78">
        <v>1528215.57</v>
      </c>
      <c r="L171" s="78">
        <v>10660958.449999999</v>
      </c>
      <c r="M171" s="78">
        <v>0</v>
      </c>
      <c r="N171" s="78">
        <v>0</v>
      </c>
      <c r="O171" s="78">
        <v>18423.45</v>
      </c>
      <c r="P171" s="78">
        <v>2179854.89</v>
      </c>
      <c r="Q171" s="78">
        <v>0</v>
      </c>
      <c r="R171" s="78">
        <v>6222.07</v>
      </c>
      <c r="S171" s="78">
        <v>4090824.78</v>
      </c>
      <c r="T171" s="78">
        <v>2766708.95</v>
      </c>
      <c r="U171" s="78">
        <v>2318.63</v>
      </c>
      <c r="V171" s="78">
        <v>0</v>
      </c>
      <c r="W171" s="78">
        <v>31621631.27</v>
      </c>
      <c r="X171" s="78">
        <v>18400.7</v>
      </c>
      <c r="Y171" s="78">
        <v>31640031.969999999</v>
      </c>
      <c r="Z171" s="73">
        <v>5.1146129999999998E-2</v>
      </c>
      <c r="AA171" s="73">
        <v>5.3600000000000002E-2</v>
      </c>
      <c r="AB171" s="78">
        <v>1695357.14</v>
      </c>
      <c r="AC171" s="78">
        <v>0</v>
      </c>
      <c r="AD171" s="78">
        <v>0</v>
      </c>
      <c r="AE171" s="78">
        <v>0</v>
      </c>
      <c r="AF171" s="78">
        <v>0</v>
      </c>
      <c r="AG171" s="47">
        <f t="shared" si="6"/>
        <v>0</v>
      </c>
      <c r="AH171" s="78">
        <v>874552.63</v>
      </c>
      <c r="AI171" s="78">
        <v>69200.289999999994</v>
      </c>
      <c r="AJ171" s="78">
        <v>165737.21</v>
      </c>
      <c r="AK171" s="78">
        <v>0</v>
      </c>
      <c r="AL171" s="78">
        <v>78073.56</v>
      </c>
      <c r="AM171" s="78">
        <v>12053.37</v>
      </c>
      <c r="AN171" s="78">
        <v>68782.58</v>
      </c>
      <c r="AO171" s="78">
        <v>10100</v>
      </c>
      <c r="AP171" s="78">
        <v>3854.85</v>
      </c>
      <c r="AQ171" s="78">
        <v>0</v>
      </c>
      <c r="AR171" s="78">
        <v>55612.58</v>
      </c>
      <c r="AS171" s="78">
        <v>26121.84</v>
      </c>
      <c r="AT171" s="78">
        <v>8025</v>
      </c>
      <c r="AU171" s="78">
        <v>1008</v>
      </c>
      <c r="AV171" s="78">
        <v>18997.240000000002</v>
      </c>
      <c r="AW171" s="78">
        <v>0</v>
      </c>
      <c r="AX171" s="78">
        <v>1476113.89</v>
      </c>
      <c r="AY171" s="48">
        <f t="shared" si="7"/>
        <v>0</v>
      </c>
      <c r="AZ171" s="78">
        <v>804.12</v>
      </c>
      <c r="BA171" s="78">
        <v>194510</v>
      </c>
      <c r="BB171" s="81">
        <v>0</v>
      </c>
      <c r="BC171" s="78">
        <v>342646</v>
      </c>
      <c r="BD171" s="81">
        <v>0</v>
      </c>
      <c r="BE171" s="81">
        <v>0</v>
      </c>
      <c r="BF171" s="81">
        <v>0</v>
      </c>
      <c r="BG171" s="47">
        <f t="shared" si="8"/>
        <v>0</v>
      </c>
      <c r="BH171" s="79">
        <v>0</v>
      </c>
      <c r="BI171" s="82">
        <v>3874</v>
      </c>
      <c r="BJ171" s="82">
        <v>1133</v>
      </c>
      <c r="BK171" s="82">
        <v>0</v>
      </c>
      <c r="BL171" s="82">
        <v>0</v>
      </c>
      <c r="BM171" s="77">
        <v>-20</v>
      </c>
      <c r="BN171" s="77">
        <v>-55</v>
      </c>
      <c r="BO171" s="77">
        <v>-39</v>
      </c>
      <c r="BP171" s="77">
        <v>-183</v>
      </c>
      <c r="BQ171" s="82">
        <v>0</v>
      </c>
      <c r="BR171" s="82">
        <v>208</v>
      </c>
      <c r="BS171" s="77">
        <v>-483</v>
      </c>
      <c r="BT171" s="77">
        <v>-12</v>
      </c>
      <c r="BU171" s="82">
        <v>4423</v>
      </c>
      <c r="BV171" s="82">
        <v>20</v>
      </c>
      <c r="BW171" s="82">
        <v>55</v>
      </c>
      <c r="BX171" s="82">
        <v>16</v>
      </c>
      <c r="BY171" s="82">
        <v>193</v>
      </c>
      <c r="BZ171" s="82">
        <v>215</v>
      </c>
      <c r="CA171" s="82">
        <v>4</v>
      </c>
    </row>
    <row r="172" spans="1:79" s="35" customFormat="1" ht="15.6" x14ac:dyDescent="0.3">
      <c r="A172" s="45">
        <v>20</v>
      </c>
      <c r="B172" s="45" t="s">
        <v>107</v>
      </c>
      <c r="C172" s="45" t="s">
        <v>108</v>
      </c>
      <c r="D172" s="45" t="s">
        <v>551</v>
      </c>
      <c r="E172" s="51"/>
      <c r="F172" s="45" t="s">
        <v>550</v>
      </c>
      <c r="G172" s="78">
        <v>20090615.199999999</v>
      </c>
      <c r="H172" s="78">
        <v>20104370.370000001</v>
      </c>
      <c r="I172" s="78">
        <v>19262199.75</v>
      </c>
      <c r="J172" s="78">
        <v>3236513.23</v>
      </c>
      <c r="K172" s="78">
        <v>477546.15</v>
      </c>
      <c r="L172" s="78">
        <v>6833973.04</v>
      </c>
      <c r="M172" s="78">
        <v>0</v>
      </c>
      <c r="N172" s="78">
        <v>5126.7700000000004</v>
      </c>
      <c r="O172" s="78">
        <v>44195.7</v>
      </c>
      <c r="P172" s="78">
        <v>1727094.28</v>
      </c>
      <c r="Q172" s="78">
        <v>0</v>
      </c>
      <c r="R172" s="78">
        <v>4275.7700000000004</v>
      </c>
      <c r="S172" s="78">
        <v>2466023.94</v>
      </c>
      <c r="T172" s="78">
        <v>2155491.63</v>
      </c>
      <c r="U172" s="78">
        <v>1793.38</v>
      </c>
      <c r="V172" s="78">
        <v>0</v>
      </c>
      <c r="W172" s="78">
        <v>18687868.140000001</v>
      </c>
      <c r="X172" s="78">
        <v>25458.14</v>
      </c>
      <c r="Y172" s="78">
        <v>18713326.280000001</v>
      </c>
      <c r="Z172" s="73">
        <v>0.15004770000000001</v>
      </c>
      <c r="AA172" s="74">
        <v>8.4000000000000005E-2</v>
      </c>
      <c r="AB172" s="78">
        <v>1569200.43</v>
      </c>
      <c r="AC172" s="78">
        <v>0</v>
      </c>
      <c r="AD172" s="78">
        <v>0</v>
      </c>
      <c r="AE172" s="78">
        <v>14262.22</v>
      </c>
      <c r="AF172" s="78">
        <v>750.17</v>
      </c>
      <c r="AG172" s="47">
        <f t="shared" si="6"/>
        <v>15012.39</v>
      </c>
      <c r="AH172" s="78">
        <v>731299.93</v>
      </c>
      <c r="AI172" s="78">
        <v>63684.79</v>
      </c>
      <c r="AJ172" s="78">
        <v>219937.35</v>
      </c>
      <c r="AK172" s="78">
        <v>0</v>
      </c>
      <c r="AL172" s="78">
        <v>48771.98</v>
      </c>
      <c r="AM172" s="78">
        <v>3118.75</v>
      </c>
      <c r="AN172" s="78">
        <v>44510.11</v>
      </c>
      <c r="AO172" s="78">
        <v>10100</v>
      </c>
      <c r="AP172" s="78">
        <v>0</v>
      </c>
      <c r="AQ172" s="78">
        <v>0</v>
      </c>
      <c r="AR172" s="78">
        <v>70633.929999999993</v>
      </c>
      <c r="AS172" s="78">
        <v>20887.38</v>
      </c>
      <c r="AT172" s="78">
        <v>0</v>
      </c>
      <c r="AU172" s="78">
        <v>3020.5</v>
      </c>
      <c r="AV172" s="78">
        <v>7444.98</v>
      </c>
      <c r="AW172" s="78">
        <v>0</v>
      </c>
      <c r="AX172" s="78">
        <v>1285849.79</v>
      </c>
      <c r="AY172" s="48">
        <f t="shared" si="7"/>
        <v>0</v>
      </c>
      <c r="AZ172" s="78">
        <v>93.07</v>
      </c>
      <c r="BA172" s="81">
        <v>194510</v>
      </c>
      <c r="BB172" s="81">
        <v>0</v>
      </c>
      <c r="BC172" s="81">
        <v>300158</v>
      </c>
      <c r="BD172" s="81">
        <v>0</v>
      </c>
      <c r="BE172" s="81">
        <v>0</v>
      </c>
      <c r="BF172" s="81">
        <v>0</v>
      </c>
      <c r="BG172" s="47">
        <f t="shared" si="8"/>
        <v>0</v>
      </c>
      <c r="BH172" s="79">
        <v>0</v>
      </c>
      <c r="BI172" s="79">
        <v>3544</v>
      </c>
      <c r="BJ172" s="79">
        <v>1097</v>
      </c>
      <c r="BK172" s="79">
        <v>0</v>
      </c>
      <c r="BL172" s="79">
        <v>0</v>
      </c>
      <c r="BM172" s="80">
        <v>-6</v>
      </c>
      <c r="BN172" s="80">
        <v>-77</v>
      </c>
      <c r="BO172" s="80">
        <v>-54</v>
      </c>
      <c r="BP172" s="80">
        <v>-248</v>
      </c>
      <c r="BQ172" s="79">
        <v>0</v>
      </c>
      <c r="BR172" s="79">
        <v>0</v>
      </c>
      <c r="BS172" s="80">
        <v>-585</v>
      </c>
      <c r="BT172" s="80">
        <v>-1</v>
      </c>
      <c r="BU172" s="79">
        <v>3670</v>
      </c>
      <c r="BV172" s="79">
        <v>4</v>
      </c>
      <c r="BW172" s="79">
        <v>18</v>
      </c>
      <c r="BX172" s="79">
        <v>9</v>
      </c>
      <c r="BY172" s="79">
        <v>260</v>
      </c>
      <c r="BZ172" s="79">
        <v>286</v>
      </c>
      <c r="CA172" s="79">
        <v>12</v>
      </c>
    </row>
    <row r="173" spans="1:79" s="35" customFormat="1" ht="15.6" x14ac:dyDescent="0.3">
      <c r="A173" s="45">
        <v>20</v>
      </c>
      <c r="B173" s="45" t="s">
        <v>109</v>
      </c>
      <c r="C173" s="45" t="s">
        <v>21</v>
      </c>
      <c r="D173" s="45" t="s">
        <v>552</v>
      </c>
      <c r="E173" s="45" t="s">
        <v>378</v>
      </c>
      <c r="F173" s="45" t="s">
        <v>547</v>
      </c>
      <c r="G173" s="78">
        <v>55472035.990000002</v>
      </c>
      <c r="H173" s="78">
        <v>55472035.990000002</v>
      </c>
      <c r="I173" s="78">
        <v>54186013.43</v>
      </c>
      <c r="J173" s="78">
        <v>16799709.690000001</v>
      </c>
      <c r="K173" s="78">
        <v>3417776.26</v>
      </c>
      <c r="L173" s="78">
        <v>15343734.4</v>
      </c>
      <c r="M173" s="78">
        <v>0</v>
      </c>
      <c r="N173" s="78">
        <v>0</v>
      </c>
      <c r="O173" s="78">
        <v>1909.93</v>
      </c>
      <c r="P173" s="78">
        <v>2460748.0499999998</v>
      </c>
      <c r="Q173" s="78">
        <v>0</v>
      </c>
      <c r="R173" s="78">
        <v>7063.92</v>
      </c>
      <c r="S173" s="78">
        <v>11297333.279999999</v>
      </c>
      <c r="T173" s="78">
        <v>2524196.67</v>
      </c>
      <c r="U173" s="78">
        <v>0</v>
      </c>
      <c r="V173" s="78">
        <v>0</v>
      </c>
      <c r="W173" s="78">
        <v>53619736.200000003</v>
      </c>
      <c r="X173" s="78">
        <v>83122.13</v>
      </c>
      <c r="Y173" s="78">
        <v>53702858.329999998</v>
      </c>
      <c r="Z173" s="73">
        <v>0.1224498</v>
      </c>
      <c r="AA173" s="73">
        <v>3.3099999999999997E-2</v>
      </c>
      <c r="AB173" s="78">
        <v>1774327.92</v>
      </c>
      <c r="AC173" s="78">
        <v>0</v>
      </c>
      <c r="AD173" s="78">
        <v>0</v>
      </c>
      <c r="AE173" s="78">
        <v>0</v>
      </c>
      <c r="AF173" s="78">
        <v>699.95</v>
      </c>
      <c r="AG173" s="47">
        <f t="shared" si="6"/>
        <v>699.95</v>
      </c>
      <c r="AH173" s="78">
        <v>929726.64</v>
      </c>
      <c r="AI173" s="78">
        <v>71556.19</v>
      </c>
      <c r="AJ173" s="78">
        <v>280824.14</v>
      </c>
      <c r="AK173" s="78">
        <v>0</v>
      </c>
      <c r="AL173" s="78">
        <v>90083.41</v>
      </c>
      <c r="AM173" s="78">
        <v>3648.56</v>
      </c>
      <c r="AN173" s="78">
        <v>45537.32</v>
      </c>
      <c r="AO173" s="78">
        <v>10800</v>
      </c>
      <c r="AP173" s="78">
        <v>0</v>
      </c>
      <c r="AQ173" s="78">
        <v>0</v>
      </c>
      <c r="AR173" s="78">
        <v>93813.34</v>
      </c>
      <c r="AS173" s="78">
        <v>26442.62</v>
      </c>
      <c r="AT173" s="78">
        <v>379.3</v>
      </c>
      <c r="AU173" s="78">
        <v>1107</v>
      </c>
      <c r="AV173" s="78">
        <v>46619.09</v>
      </c>
      <c r="AW173" s="78">
        <v>0</v>
      </c>
      <c r="AX173" s="78">
        <v>1711035.13</v>
      </c>
      <c r="AY173" s="48">
        <f t="shared" si="7"/>
        <v>0</v>
      </c>
      <c r="AZ173" s="78">
        <v>0</v>
      </c>
      <c r="BA173" s="78">
        <v>194510</v>
      </c>
      <c r="BB173" s="78">
        <v>0</v>
      </c>
      <c r="BC173" s="78">
        <v>265165.7</v>
      </c>
      <c r="BD173" s="78">
        <v>0</v>
      </c>
      <c r="BE173" s="78">
        <v>0</v>
      </c>
      <c r="BF173" s="78">
        <v>0</v>
      </c>
      <c r="BG173" s="47">
        <f t="shared" si="8"/>
        <v>0</v>
      </c>
      <c r="BH173" s="79">
        <v>0</v>
      </c>
      <c r="BI173" s="79">
        <v>5111</v>
      </c>
      <c r="BJ173" s="79">
        <v>1591</v>
      </c>
      <c r="BK173" s="79">
        <v>30</v>
      </c>
      <c r="BL173" s="80">
        <v>-24</v>
      </c>
      <c r="BM173" s="80">
        <v>-81</v>
      </c>
      <c r="BN173" s="80">
        <v>-148</v>
      </c>
      <c r="BO173" s="80">
        <v>-288</v>
      </c>
      <c r="BP173" s="80">
        <v>-300</v>
      </c>
      <c r="BQ173" s="79">
        <v>0</v>
      </c>
      <c r="BR173" s="79">
        <v>45</v>
      </c>
      <c r="BS173" s="80">
        <v>-521</v>
      </c>
      <c r="BT173" s="80">
        <v>-1</v>
      </c>
      <c r="BU173" s="79">
        <v>5414</v>
      </c>
      <c r="BV173" s="79">
        <v>3</v>
      </c>
      <c r="BW173" s="79">
        <v>161</v>
      </c>
      <c r="BX173" s="79">
        <v>57</v>
      </c>
      <c r="BY173" s="79">
        <v>296</v>
      </c>
      <c r="BZ173" s="79">
        <v>26</v>
      </c>
      <c r="CA173" s="79">
        <v>6</v>
      </c>
    </row>
    <row r="174" spans="1:79" s="35" customFormat="1" ht="15.6" x14ac:dyDescent="0.3">
      <c r="A174" s="45">
        <v>20</v>
      </c>
      <c r="B174" s="45" t="s">
        <v>206</v>
      </c>
      <c r="C174" s="45" t="s">
        <v>207</v>
      </c>
      <c r="D174" s="45" t="s">
        <v>553</v>
      </c>
      <c r="E174" s="51"/>
      <c r="F174" s="45" t="s">
        <v>554</v>
      </c>
      <c r="G174" s="78">
        <v>10201425.24</v>
      </c>
      <c r="H174" s="78">
        <v>10204536.789999999</v>
      </c>
      <c r="I174" s="78">
        <v>9969777.1899999995</v>
      </c>
      <c r="J174" s="78">
        <v>82120.87</v>
      </c>
      <c r="K174" s="78">
        <v>937139.76</v>
      </c>
      <c r="L174" s="78">
        <v>2613797.2200000002</v>
      </c>
      <c r="M174" s="78">
        <v>0</v>
      </c>
      <c r="N174" s="78">
        <v>0</v>
      </c>
      <c r="O174" s="78">
        <v>3614.38</v>
      </c>
      <c r="P174" s="78">
        <v>770366.56</v>
      </c>
      <c r="Q174" s="78">
        <v>0</v>
      </c>
      <c r="R174" s="78">
        <v>0</v>
      </c>
      <c r="S174" s="78">
        <v>3715789.39</v>
      </c>
      <c r="T174" s="78">
        <v>977428.25</v>
      </c>
      <c r="U174" s="78">
        <v>0</v>
      </c>
      <c r="V174" s="78">
        <v>0</v>
      </c>
      <c r="W174" s="78">
        <v>9952499.1400000006</v>
      </c>
      <c r="X174" s="78">
        <v>42134.29</v>
      </c>
      <c r="Y174" s="78">
        <v>9994633.4299999997</v>
      </c>
      <c r="Z174" s="73">
        <v>0.1141736</v>
      </c>
      <c r="AA174" s="73">
        <v>8.1000000000000003E-2</v>
      </c>
      <c r="AB174" s="78">
        <v>808702.57</v>
      </c>
      <c r="AC174" s="78">
        <v>3061.55</v>
      </c>
      <c r="AD174" s="78">
        <v>32018.97</v>
      </c>
      <c r="AE174" s="78">
        <v>0</v>
      </c>
      <c r="AF174" s="78">
        <v>0</v>
      </c>
      <c r="AG174" s="47">
        <f t="shared" si="6"/>
        <v>0</v>
      </c>
      <c r="AH174" s="78">
        <v>228885.29</v>
      </c>
      <c r="AI174" s="78">
        <v>17771.86</v>
      </c>
      <c r="AJ174" s="78">
        <v>55829.14</v>
      </c>
      <c r="AK174" s="78">
        <v>34544.6</v>
      </c>
      <c r="AL174" s="78">
        <v>40651.14</v>
      </c>
      <c r="AM174" s="78">
        <v>5596.9</v>
      </c>
      <c r="AN174" s="78">
        <v>57566.15</v>
      </c>
      <c r="AO174" s="78">
        <v>10100</v>
      </c>
      <c r="AP174" s="78">
        <v>9280.44</v>
      </c>
      <c r="AQ174" s="78">
        <v>0</v>
      </c>
      <c r="AR174" s="78">
        <v>28989.71</v>
      </c>
      <c r="AS174" s="78">
        <v>14712.48</v>
      </c>
      <c r="AT174" s="78">
        <v>787.5</v>
      </c>
      <c r="AU174" s="78">
        <v>794.31</v>
      </c>
      <c r="AV174" s="78">
        <v>16834.84</v>
      </c>
      <c r="AW174" s="78">
        <v>0</v>
      </c>
      <c r="AX174" s="78">
        <v>579310.26</v>
      </c>
      <c r="AY174" s="48">
        <f t="shared" si="7"/>
        <v>0</v>
      </c>
      <c r="AZ174" s="78">
        <v>0</v>
      </c>
      <c r="BA174" s="78">
        <v>194510</v>
      </c>
      <c r="BB174" s="78">
        <v>0</v>
      </c>
      <c r="BC174" s="78">
        <v>141618.21</v>
      </c>
      <c r="BD174" s="78">
        <v>0</v>
      </c>
      <c r="BE174" s="78">
        <v>0</v>
      </c>
      <c r="BF174" s="78">
        <v>0</v>
      </c>
      <c r="BG174" s="47">
        <f t="shared" si="8"/>
        <v>0</v>
      </c>
      <c r="BH174" s="79">
        <v>0</v>
      </c>
      <c r="BI174" s="79">
        <v>1141</v>
      </c>
      <c r="BJ174" s="79">
        <v>403</v>
      </c>
      <c r="BK174" s="79">
        <v>0</v>
      </c>
      <c r="BL174" s="79">
        <v>0</v>
      </c>
      <c r="BM174" s="80">
        <v>-44</v>
      </c>
      <c r="BN174" s="80">
        <v>-62</v>
      </c>
      <c r="BO174" s="80">
        <v>-98</v>
      </c>
      <c r="BP174" s="80">
        <v>-113</v>
      </c>
      <c r="BQ174" s="79">
        <v>0</v>
      </c>
      <c r="BR174" s="79">
        <v>0</v>
      </c>
      <c r="BS174" s="80">
        <v>-150</v>
      </c>
      <c r="BT174" s="80">
        <v>0</v>
      </c>
      <c r="BU174" s="79">
        <v>1077</v>
      </c>
      <c r="BV174" s="79">
        <v>6</v>
      </c>
      <c r="BW174" s="79">
        <v>39</v>
      </c>
      <c r="BX174" s="79">
        <v>19</v>
      </c>
      <c r="BY174" s="79">
        <v>70</v>
      </c>
      <c r="BZ174" s="79">
        <v>16</v>
      </c>
      <c r="CA174" s="79">
        <v>1</v>
      </c>
    </row>
    <row r="175" spans="1:79" s="35" customFormat="1" ht="15.6" x14ac:dyDescent="0.3">
      <c r="A175" s="45">
        <v>20</v>
      </c>
      <c r="B175" s="45" t="s">
        <v>240</v>
      </c>
      <c r="C175" s="45" t="s">
        <v>229</v>
      </c>
      <c r="D175" s="45" t="s">
        <v>555</v>
      </c>
      <c r="E175" s="51"/>
      <c r="F175" s="45" t="s">
        <v>550</v>
      </c>
      <c r="G175" s="78">
        <v>23421605.699999999</v>
      </c>
      <c r="H175" s="78">
        <v>23448253.420000002</v>
      </c>
      <c r="I175" s="78">
        <v>23075265.760000002</v>
      </c>
      <c r="J175" s="78">
        <v>4747608</v>
      </c>
      <c r="K175" s="78">
        <v>1454166.79</v>
      </c>
      <c r="L175" s="78">
        <v>7664813.71</v>
      </c>
      <c r="M175" s="78">
        <v>0</v>
      </c>
      <c r="N175" s="78">
        <v>0.3</v>
      </c>
      <c r="O175" s="78">
        <v>11552.2</v>
      </c>
      <c r="P175" s="78">
        <v>1192671.6499999999</v>
      </c>
      <c r="Q175" s="78">
        <v>0</v>
      </c>
      <c r="R175" s="78">
        <v>0.32</v>
      </c>
      <c r="S175" s="78">
        <v>4721052.75</v>
      </c>
      <c r="T175" s="78">
        <v>1591466.69</v>
      </c>
      <c r="U175" s="78">
        <v>0</v>
      </c>
      <c r="V175" s="78">
        <v>0</v>
      </c>
      <c r="W175" s="78">
        <v>22666025.68</v>
      </c>
      <c r="X175" s="78">
        <v>30352.31</v>
      </c>
      <c r="Y175" s="78">
        <v>22696377.989999998</v>
      </c>
      <c r="Z175" s="73">
        <v>9.5833849999999998E-2</v>
      </c>
      <c r="AA175" s="73">
        <v>5.1499999999999997E-2</v>
      </c>
      <c r="AB175" s="78">
        <v>1167989.07</v>
      </c>
      <c r="AC175" s="78">
        <v>0</v>
      </c>
      <c r="AD175" s="78">
        <v>0</v>
      </c>
      <c r="AE175" s="78">
        <v>26647.72</v>
      </c>
      <c r="AF175" s="78">
        <v>58.66</v>
      </c>
      <c r="AG175" s="47">
        <f t="shared" si="6"/>
        <v>26706.38</v>
      </c>
      <c r="AH175" s="78">
        <v>490729.87</v>
      </c>
      <c r="AI175" s="78">
        <v>41133.17</v>
      </c>
      <c r="AJ175" s="78">
        <v>111602.53</v>
      </c>
      <c r="AK175" s="78">
        <v>4582.67</v>
      </c>
      <c r="AL175" s="78">
        <v>29093.27</v>
      </c>
      <c r="AM175" s="78">
        <v>28968.11</v>
      </c>
      <c r="AN175" s="78">
        <v>56693.37</v>
      </c>
      <c r="AO175" s="78">
        <v>10100</v>
      </c>
      <c r="AP175" s="78">
        <v>1173.79</v>
      </c>
      <c r="AQ175" s="78">
        <v>0</v>
      </c>
      <c r="AR175" s="78">
        <v>57082.13</v>
      </c>
      <c r="AS175" s="78">
        <v>18661</v>
      </c>
      <c r="AT175" s="78">
        <v>0</v>
      </c>
      <c r="AU175" s="78">
        <v>39547.599999999999</v>
      </c>
      <c r="AV175" s="78">
        <v>9999.68</v>
      </c>
      <c r="AW175" s="78">
        <v>0</v>
      </c>
      <c r="AX175" s="78">
        <v>948660.56</v>
      </c>
      <c r="AY175" s="48">
        <f t="shared" si="7"/>
        <v>0</v>
      </c>
      <c r="AZ175" s="78">
        <v>0</v>
      </c>
      <c r="BA175" s="78">
        <v>194510</v>
      </c>
      <c r="BB175" s="78">
        <v>0</v>
      </c>
      <c r="BC175" s="78">
        <v>214765.09</v>
      </c>
      <c r="BD175" s="78">
        <v>0</v>
      </c>
      <c r="BE175" s="78">
        <v>0</v>
      </c>
      <c r="BF175" s="78">
        <v>0</v>
      </c>
      <c r="BG175" s="47">
        <f t="shared" si="8"/>
        <v>0</v>
      </c>
      <c r="BH175" s="79">
        <v>0</v>
      </c>
      <c r="BI175" s="79">
        <v>2325</v>
      </c>
      <c r="BJ175" s="79">
        <v>928</v>
      </c>
      <c r="BK175" s="79">
        <v>3</v>
      </c>
      <c r="BL175" s="79">
        <v>0</v>
      </c>
      <c r="BM175" s="80">
        <v>-22</v>
      </c>
      <c r="BN175" s="80">
        <v>-102</v>
      </c>
      <c r="BO175" s="80">
        <v>-55</v>
      </c>
      <c r="BP175" s="80">
        <v>-135</v>
      </c>
      <c r="BQ175" s="79">
        <v>0</v>
      </c>
      <c r="BR175" s="79">
        <v>11</v>
      </c>
      <c r="BS175" s="80">
        <v>-275</v>
      </c>
      <c r="BT175" s="80">
        <v>0</v>
      </c>
      <c r="BU175" s="79">
        <v>2678</v>
      </c>
      <c r="BV175" s="79">
        <v>2</v>
      </c>
      <c r="BW175" s="79">
        <v>42</v>
      </c>
      <c r="BX175" s="79">
        <v>28</v>
      </c>
      <c r="BY175" s="79">
        <v>180</v>
      </c>
      <c r="BZ175" s="79">
        <v>9</v>
      </c>
      <c r="CA175" s="79">
        <v>1</v>
      </c>
    </row>
    <row r="176" spans="1:79" ht="15.6" x14ac:dyDescent="0.3">
      <c r="A176" s="10">
        <v>21</v>
      </c>
      <c r="B176" s="10" t="s">
        <v>37</v>
      </c>
      <c r="C176" s="10" t="s">
        <v>38</v>
      </c>
      <c r="D176" s="10" t="s">
        <v>556</v>
      </c>
      <c r="E176" s="33"/>
      <c r="F176" s="10" t="s">
        <v>557</v>
      </c>
      <c r="G176" s="17">
        <v>43849541.780000001</v>
      </c>
      <c r="H176" s="17">
        <v>43891901</v>
      </c>
      <c r="I176" s="17">
        <v>42612943.270000003</v>
      </c>
      <c r="J176" s="17">
        <v>0</v>
      </c>
      <c r="K176" s="17">
        <v>334714.76</v>
      </c>
      <c r="L176" s="17">
        <v>13652495.720000001</v>
      </c>
      <c r="M176" s="17">
        <v>0</v>
      </c>
      <c r="N176" s="17">
        <v>16160</v>
      </c>
      <c r="O176" s="17">
        <v>327105.53999999998</v>
      </c>
      <c r="P176" s="17">
        <v>2522752.64</v>
      </c>
      <c r="Q176" s="17">
        <v>0</v>
      </c>
      <c r="R176" s="17">
        <v>11200</v>
      </c>
      <c r="S176" s="17">
        <v>13095546.369999999</v>
      </c>
      <c r="T176" s="17">
        <v>8770584.4499999993</v>
      </c>
      <c r="U176" s="17">
        <v>42301.13</v>
      </c>
      <c r="V176" s="17">
        <v>0</v>
      </c>
      <c r="W176" s="17">
        <v>41953364.149999999</v>
      </c>
      <c r="X176" s="17">
        <v>245368.45</v>
      </c>
      <c r="Y176" s="17">
        <v>42198732.600000001</v>
      </c>
      <c r="Z176" s="19">
        <v>0.1564255</v>
      </c>
      <c r="AA176" s="19">
        <v>7.6999999999999999E-2</v>
      </c>
      <c r="AB176" s="17">
        <v>3250164.67</v>
      </c>
      <c r="AC176" s="17">
        <v>0</v>
      </c>
      <c r="AD176" s="17">
        <v>0</v>
      </c>
      <c r="AE176" s="17">
        <v>4337.16</v>
      </c>
      <c r="AF176" s="17">
        <v>1004.62</v>
      </c>
      <c r="AG176" s="11">
        <f t="shared" si="6"/>
        <v>5341.78</v>
      </c>
      <c r="AH176" s="17">
        <v>1615934.97</v>
      </c>
      <c r="AI176" s="17">
        <v>137412.93</v>
      </c>
      <c r="AJ176" s="17">
        <v>327093.28999999998</v>
      </c>
      <c r="AK176" s="17">
        <v>0</v>
      </c>
      <c r="AL176" s="17">
        <v>213862.32</v>
      </c>
      <c r="AM176" s="17">
        <v>20519.68</v>
      </c>
      <c r="AN176" s="17">
        <v>55566.35</v>
      </c>
      <c r="AO176" s="17">
        <v>10300</v>
      </c>
      <c r="AP176" s="17">
        <v>14333.09</v>
      </c>
      <c r="AQ176" s="17">
        <v>44353.43</v>
      </c>
      <c r="AR176" s="17">
        <v>109861.2</v>
      </c>
      <c r="AS176" s="17">
        <v>36587.379999999997</v>
      </c>
      <c r="AT176" s="17">
        <v>0</v>
      </c>
      <c r="AU176" s="17">
        <v>12130.15</v>
      </c>
      <c r="AV176" s="17">
        <v>26172.71</v>
      </c>
      <c r="AW176" s="17">
        <v>0</v>
      </c>
      <c r="AX176" s="17">
        <v>2973449.99</v>
      </c>
      <c r="AY176" s="12">
        <f t="shared" si="7"/>
        <v>0</v>
      </c>
      <c r="AZ176" s="17">
        <v>0</v>
      </c>
      <c r="BA176" s="17">
        <v>194510</v>
      </c>
      <c r="BB176" s="17">
        <v>0</v>
      </c>
      <c r="BC176" s="17">
        <v>728723.74</v>
      </c>
      <c r="BD176" s="17">
        <v>0</v>
      </c>
      <c r="BE176" s="17">
        <v>0</v>
      </c>
      <c r="BF176" s="17">
        <v>0</v>
      </c>
      <c r="BG176" s="37">
        <f t="shared" si="8"/>
        <v>0</v>
      </c>
      <c r="BH176" s="17">
        <v>0</v>
      </c>
      <c r="BI176" s="17">
        <v>10950</v>
      </c>
      <c r="BJ176" s="17">
        <v>3813</v>
      </c>
      <c r="BK176" s="17">
        <v>0</v>
      </c>
      <c r="BL176" s="17">
        <v>-10</v>
      </c>
      <c r="BM176" s="17">
        <v>-120</v>
      </c>
      <c r="BN176" s="17">
        <v>-268</v>
      </c>
      <c r="BO176" s="17">
        <v>-468</v>
      </c>
      <c r="BP176" s="17">
        <v>-995</v>
      </c>
      <c r="BQ176" s="17">
        <v>0</v>
      </c>
      <c r="BR176" s="17">
        <v>-10</v>
      </c>
      <c r="BS176" s="17">
        <v>-823</v>
      </c>
      <c r="BT176" s="17">
        <v>-18</v>
      </c>
      <c r="BU176" s="17">
        <v>12051</v>
      </c>
      <c r="BV176" s="17">
        <v>10</v>
      </c>
      <c r="BW176" s="17">
        <v>66</v>
      </c>
      <c r="BX176" s="17">
        <v>76</v>
      </c>
      <c r="BY176" s="17">
        <v>666</v>
      </c>
      <c r="BZ176" s="17">
        <v>7</v>
      </c>
      <c r="CA176" s="17">
        <v>8</v>
      </c>
    </row>
    <row r="177" spans="1:79" ht="15.6" x14ac:dyDescent="0.3">
      <c r="A177" s="10">
        <v>21</v>
      </c>
      <c r="B177" s="10" t="s">
        <v>96</v>
      </c>
      <c r="C177" s="10" t="s">
        <v>97</v>
      </c>
      <c r="D177" s="10" t="s">
        <v>558</v>
      </c>
      <c r="E177" s="10" t="s">
        <v>372</v>
      </c>
      <c r="F177" s="10" t="s">
        <v>559</v>
      </c>
      <c r="G177" s="17">
        <v>84152403</v>
      </c>
      <c r="H177" s="17">
        <v>84157178.079999998</v>
      </c>
      <c r="I177" s="17">
        <v>81675400.579999998</v>
      </c>
      <c r="J177" s="17">
        <v>1932.57</v>
      </c>
      <c r="K177" s="17">
        <v>4942331.18</v>
      </c>
      <c r="L177" s="17">
        <v>31568039.469999999</v>
      </c>
      <c r="M177" s="17">
        <v>0</v>
      </c>
      <c r="N177" s="17">
        <v>0</v>
      </c>
      <c r="O177" s="17">
        <v>0</v>
      </c>
      <c r="P177" s="17">
        <v>3859637.04</v>
      </c>
      <c r="Q177" s="17">
        <v>0</v>
      </c>
      <c r="R177" s="17">
        <v>0</v>
      </c>
      <c r="S177" s="17">
        <v>20213468.829999998</v>
      </c>
      <c r="T177" s="17">
        <v>13869684.810000001</v>
      </c>
      <c r="U177" s="17">
        <v>0</v>
      </c>
      <c r="V177" s="17">
        <v>0</v>
      </c>
      <c r="W177" s="17">
        <v>78311554.920000002</v>
      </c>
      <c r="X177" s="17">
        <v>4772.7</v>
      </c>
      <c r="Y177" s="17">
        <v>78316327.620000005</v>
      </c>
      <c r="Z177" s="19">
        <v>0.1533853</v>
      </c>
      <c r="AA177" s="19">
        <v>4.8899999999999999E-2</v>
      </c>
      <c r="AB177" s="17">
        <v>3831234.26</v>
      </c>
      <c r="AC177" s="17">
        <v>0</v>
      </c>
      <c r="AD177" s="17">
        <v>0</v>
      </c>
      <c r="AE177" s="17">
        <v>4772.7</v>
      </c>
      <c r="AF177" s="17">
        <v>593.66999999999996</v>
      </c>
      <c r="AG177" s="11">
        <f t="shared" si="6"/>
        <v>5366.37</v>
      </c>
      <c r="AH177" s="17">
        <v>1919131.62</v>
      </c>
      <c r="AI177" s="17">
        <v>145647.96</v>
      </c>
      <c r="AJ177" s="17">
        <v>546707.76</v>
      </c>
      <c r="AK177" s="17">
        <v>0</v>
      </c>
      <c r="AL177" s="17">
        <v>299829.59999999998</v>
      </c>
      <c r="AM177" s="17">
        <v>6840.3</v>
      </c>
      <c r="AN177" s="17">
        <v>48004.23</v>
      </c>
      <c r="AO177" s="17">
        <v>10815</v>
      </c>
      <c r="AP177" s="17">
        <v>33560.870000000003</v>
      </c>
      <c r="AQ177" s="17">
        <v>0</v>
      </c>
      <c r="AR177" s="17">
        <v>105615.95</v>
      </c>
      <c r="AS177" s="17">
        <v>37549.879999999997</v>
      </c>
      <c r="AT177" s="17">
        <v>0</v>
      </c>
      <c r="AU177" s="17">
        <v>0</v>
      </c>
      <c r="AV177" s="17">
        <v>168322.43</v>
      </c>
      <c r="AW177" s="17">
        <v>0</v>
      </c>
      <c r="AX177" s="17">
        <v>3480195.02</v>
      </c>
      <c r="AY177" s="12">
        <f t="shared" si="7"/>
        <v>0</v>
      </c>
      <c r="AZ177" s="17">
        <v>0</v>
      </c>
      <c r="BA177" s="17">
        <v>194510.01</v>
      </c>
      <c r="BB177" s="17">
        <v>0.01</v>
      </c>
      <c r="BC177" s="17">
        <v>752346.1</v>
      </c>
      <c r="BD177" s="17">
        <v>0</v>
      </c>
      <c r="BE177" s="17">
        <v>0</v>
      </c>
      <c r="BF177" s="17">
        <v>0</v>
      </c>
      <c r="BG177" s="37">
        <f t="shared" si="8"/>
        <v>0</v>
      </c>
      <c r="BH177" s="17">
        <v>0</v>
      </c>
      <c r="BI177" s="17">
        <v>10286</v>
      </c>
      <c r="BJ177" s="17">
        <v>8180</v>
      </c>
      <c r="BK177" s="17">
        <v>175</v>
      </c>
      <c r="BL177" s="17">
        <v>-2</v>
      </c>
      <c r="BM177" s="17">
        <v>-351</v>
      </c>
      <c r="BN177" s="17">
        <v>-429</v>
      </c>
      <c r="BO177" s="17">
        <v>-3165</v>
      </c>
      <c r="BP177" s="17">
        <v>-1151</v>
      </c>
      <c r="BQ177" s="17">
        <v>-7</v>
      </c>
      <c r="BR177" s="17">
        <v>0</v>
      </c>
      <c r="BS177" s="17">
        <v>-1087</v>
      </c>
      <c r="BT177" s="17">
        <v>-3</v>
      </c>
      <c r="BU177" s="17">
        <v>12446</v>
      </c>
      <c r="BV177" s="17">
        <v>5</v>
      </c>
      <c r="BW177" s="17">
        <v>787</v>
      </c>
      <c r="BX177" s="17">
        <v>14</v>
      </c>
      <c r="BY177" s="17">
        <v>109</v>
      </c>
      <c r="BZ177" s="17">
        <v>72</v>
      </c>
      <c r="CA177" s="17">
        <v>1</v>
      </c>
    </row>
    <row r="178" spans="1:79" ht="15.6" x14ac:dyDescent="0.3">
      <c r="A178" s="10">
        <v>21</v>
      </c>
      <c r="B178" s="10" t="s">
        <v>110</v>
      </c>
      <c r="C178" s="10" t="s">
        <v>111</v>
      </c>
      <c r="D178" s="10" t="s">
        <v>560</v>
      </c>
      <c r="E178" s="10" t="s">
        <v>372</v>
      </c>
      <c r="F178" s="10" t="s">
        <v>561</v>
      </c>
      <c r="G178" s="17">
        <v>15066159.65</v>
      </c>
      <c r="H178" s="17">
        <v>15066159.65</v>
      </c>
      <c r="I178" s="17">
        <v>14631667.310000001</v>
      </c>
      <c r="J178" s="17">
        <v>844754.67</v>
      </c>
      <c r="K178" s="17">
        <v>1382244.83</v>
      </c>
      <c r="L178" s="17">
        <v>2977318.17</v>
      </c>
      <c r="M178" s="17">
        <v>28959.22</v>
      </c>
      <c r="N178" s="17">
        <v>227100.46</v>
      </c>
      <c r="O178" s="17">
        <v>0</v>
      </c>
      <c r="P178" s="17">
        <v>668291.14</v>
      </c>
      <c r="Q178" s="17">
        <v>0</v>
      </c>
      <c r="R178" s="17">
        <v>0</v>
      </c>
      <c r="S178" s="17">
        <v>5784635.04</v>
      </c>
      <c r="T178" s="17">
        <v>1465262.1</v>
      </c>
      <c r="U178" s="17">
        <v>50947.96</v>
      </c>
      <c r="V178" s="17">
        <v>466.79</v>
      </c>
      <c r="W178" s="17">
        <v>14403825.23</v>
      </c>
      <c r="X178" s="17">
        <v>311669.56</v>
      </c>
      <c r="Y178" s="17">
        <v>14715494.789999999</v>
      </c>
      <c r="Z178" s="19">
        <v>7.2560680000000002E-2</v>
      </c>
      <c r="AA178" s="19">
        <v>8.8999999999999996E-2</v>
      </c>
      <c r="AB178" s="17">
        <v>1285044.4099999999</v>
      </c>
      <c r="AC178" s="17">
        <v>4195</v>
      </c>
      <c r="AD178" s="17">
        <v>41951.3</v>
      </c>
      <c r="AE178" s="17">
        <v>0</v>
      </c>
      <c r="AF178" s="17">
        <v>0</v>
      </c>
      <c r="AG178" s="11">
        <f t="shared" si="6"/>
        <v>0</v>
      </c>
      <c r="AH178" s="17">
        <v>626525.23</v>
      </c>
      <c r="AI178" s="17">
        <v>51987.85</v>
      </c>
      <c r="AJ178" s="17">
        <v>102725.88</v>
      </c>
      <c r="AK178" s="17">
        <v>0</v>
      </c>
      <c r="AL178" s="17">
        <v>49520.93</v>
      </c>
      <c r="AM178" s="17">
        <v>0</v>
      </c>
      <c r="AN178" s="17">
        <v>54186.239999999998</v>
      </c>
      <c r="AO178" s="17">
        <v>9270</v>
      </c>
      <c r="AP178" s="17">
        <v>1089.75</v>
      </c>
      <c r="AQ178" s="17">
        <v>0</v>
      </c>
      <c r="AR178" s="17">
        <v>90945.36</v>
      </c>
      <c r="AS178" s="17">
        <v>16485.349999999999</v>
      </c>
      <c r="AT178" s="17">
        <v>0</v>
      </c>
      <c r="AU178" s="17">
        <v>0</v>
      </c>
      <c r="AV178" s="17">
        <v>52174.91</v>
      </c>
      <c r="AW178" s="17">
        <v>0</v>
      </c>
      <c r="AX178" s="17">
        <v>1168972.3600000001</v>
      </c>
      <c r="AY178" s="12">
        <f t="shared" si="7"/>
        <v>0</v>
      </c>
      <c r="AZ178" s="17">
        <v>0</v>
      </c>
      <c r="BA178" s="17">
        <v>194510</v>
      </c>
      <c r="BB178" s="17">
        <v>0</v>
      </c>
      <c r="BC178" s="17">
        <v>223644.48</v>
      </c>
      <c r="BD178" s="17">
        <v>0</v>
      </c>
      <c r="BE178" s="17">
        <v>0</v>
      </c>
      <c r="BF178" s="17">
        <v>0</v>
      </c>
      <c r="BG178" s="37">
        <f t="shared" si="8"/>
        <v>0</v>
      </c>
      <c r="BH178" s="17">
        <v>0</v>
      </c>
      <c r="BI178" s="17">
        <v>1643</v>
      </c>
      <c r="BJ178" s="17">
        <v>545</v>
      </c>
      <c r="BK178" s="17">
        <v>9</v>
      </c>
      <c r="BL178" s="17">
        <v>-7</v>
      </c>
      <c r="BM178" s="17">
        <v>-38</v>
      </c>
      <c r="BN178" s="17">
        <v>-98</v>
      </c>
      <c r="BO178" s="17">
        <v>-118</v>
      </c>
      <c r="BP178" s="17">
        <v>-169</v>
      </c>
      <c r="BQ178" s="17">
        <v>12</v>
      </c>
      <c r="BR178" s="17">
        <v>-1</v>
      </c>
      <c r="BS178" s="17">
        <v>-190</v>
      </c>
      <c r="BT178" s="17">
        <v>-5</v>
      </c>
      <c r="BU178" s="17">
        <v>1583</v>
      </c>
      <c r="BV178" s="17">
        <v>1</v>
      </c>
      <c r="BW178" s="17">
        <v>84</v>
      </c>
      <c r="BX178" s="17">
        <v>34</v>
      </c>
      <c r="BY178" s="17">
        <v>66</v>
      </c>
      <c r="BZ178" s="17">
        <v>0</v>
      </c>
      <c r="CA178" s="17">
        <v>6</v>
      </c>
    </row>
    <row r="179" spans="1:79" ht="15.6" x14ac:dyDescent="0.3">
      <c r="A179" s="10">
        <v>21</v>
      </c>
      <c r="B179" s="10" t="s">
        <v>119</v>
      </c>
      <c r="C179" s="10" t="s">
        <v>70</v>
      </c>
      <c r="D179" s="10" t="s">
        <v>562</v>
      </c>
      <c r="E179" s="10" t="s">
        <v>381</v>
      </c>
      <c r="F179" s="10" t="s">
        <v>561</v>
      </c>
      <c r="G179" s="17">
        <v>31874671.079999998</v>
      </c>
      <c r="H179" s="17">
        <v>31874671.079999998</v>
      </c>
      <c r="I179" s="17">
        <v>31183328.609999999</v>
      </c>
      <c r="J179" s="17">
        <v>8668143.0899999999</v>
      </c>
      <c r="K179" s="17">
        <v>1182394.69</v>
      </c>
      <c r="L179" s="17">
        <v>4410315.7</v>
      </c>
      <c r="M179" s="17">
        <v>0</v>
      </c>
      <c r="N179" s="17">
        <v>0</v>
      </c>
      <c r="O179" s="17">
        <v>41733.74</v>
      </c>
      <c r="P179" s="17">
        <v>1016227.67</v>
      </c>
      <c r="Q179" s="17">
        <v>0</v>
      </c>
      <c r="R179" s="17">
        <v>0</v>
      </c>
      <c r="S179" s="17">
        <v>4918244.84</v>
      </c>
      <c r="T179" s="17">
        <v>5002341.9800000004</v>
      </c>
      <c r="U179" s="17">
        <v>0</v>
      </c>
      <c r="V179" s="17">
        <v>0</v>
      </c>
      <c r="W179" s="17">
        <v>27198695.670000002</v>
      </c>
      <c r="X179" s="17">
        <v>0</v>
      </c>
      <c r="Y179" s="17">
        <v>27198695.670000002</v>
      </c>
      <c r="Z179" s="19">
        <v>0.39369090000000001</v>
      </c>
      <c r="AA179" s="19">
        <v>7.1999999999999995E-2</v>
      </c>
      <c r="AB179" s="17">
        <v>1959293.96</v>
      </c>
      <c r="AC179" s="17">
        <v>0</v>
      </c>
      <c r="AD179" s="17">
        <v>0</v>
      </c>
      <c r="AE179" s="17">
        <v>0</v>
      </c>
      <c r="AF179" s="17">
        <v>919.46</v>
      </c>
      <c r="AG179" s="11">
        <f t="shared" si="6"/>
        <v>919.46</v>
      </c>
      <c r="AH179" s="17">
        <v>885321.53</v>
      </c>
      <c r="AI179" s="17">
        <v>76475.070000000007</v>
      </c>
      <c r="AJ179" s="17">
        <v>204838.7</v>
      </c>
      <c r="AK179" s="17">
        <v>0</v>
      </c>
      <c r="AL179" s="17">
        <v>208106.01</v>
      </c>
      <c r="AM179" s="17">
        <v>6438.62</v>
      </c>
      <c r="AN179" s="17">
        <v>60092.94</v>
      </c>
      <c r="AO179" s="17">
        <v>9270</v>
      </c>
      <c r="AP179" s="17">
        <v>7667.58</v>
      </c>
      <c r="AQ179" s="17">
        <v>0</v>
      </c>
      <c r="AR179" s="17">
        <v>84075.91</v>
      </c>
      <c r="AS179" s="17">
        <v>7866.91</v>
      </c>
      <c r="AT179" s="17">
        <v>0</v>
      </c>
      <c r="AU179" s="17">
        <v>1434.96</v>
      </c>
      <c r="AV179" s="17">
        <v>38569.040000000001</v>
      </c>
      <c r="AW179" s="17">
        <v>0</v>
      </c>
      <c r="AX179" s="17">
        <v>1705880.43</v>
      </c>
      <c r="AY179" s="12">
        <f t="shared" si="7"/>
        <v>0</v>
      </c>
      <c r="AZ179" s="17">
        <v>0</v>
      </c>
      <c r="BA179" s="17">
        <v>194510</v>
      </c>
      <c r="BB179" s="17">
        <v>0</v>
      </c>
      <c r="BC179" s="17">
        <v>365946.81</v>
      </c>
      <c r="BD179" s="17">
        <v>0</v>
      </c>
      <c r="BE179" s="17">
        <v>0</v>
      </c>
      <c r="BF179" s="17">
        <v>0</v>
      </c>
      <c r="BG179" s="37">
        <f t="shared" si="8"/>
        <v>0</v>
      </c>
      <c r="BH179" s="17">
        <v>0</v>
      </c>
      <c r="BI179" s="17">
        <v>4648</v>
      </c>
      <c r="BJ179" s="17">
        <v>4083</v>
      </c>
      <c r="BK179" s="17">
        <v>82</v>
      </c>
      <c r="BL179" s="17">
        <v>-8</v>
      </c>
      <c r="BM179" s="17">
        <v>-135</v>
      </c>
      <c r="BN179" s="17">
        <v>-64</v>
      </c>
      <c r="BO179" s="17">
        <v>-2138</v>
      </c>
      <c r="BP179" s="17">
        <v>-231</v>
      </c>
      <c r="BQ179" s="17">
        <v>0</v>
      </c>
      <c r="BR179" s="17">
        <v>0</v>
      </c>
      <c r="BS179" s="17">
        <v>-359</v>
      </c>
      <c r="BT179" s="17">
        <v>-2</v>
      </c>
      <c r="BU179" s="17">
        <v>5876</v>
      </c>
      <c r="BV179" s="17">
        <v>42</v>
      </c>
      <c r="BW179" s="17">
        <v>92</v>
      </c>
      <c r="BX179" s="17">
        <v>39</v>
      </c>
      <c r="BY179" s="17">
        <v>212</v>
      </c>
      <c r="BZ179" s="17">
        <v>0</v>
      </c>
      <c r="CA179" s="17">
        <v>16</v>
      </c>
    </row>
    <row r="180" spans="1:79" ht="15.6" x14ac:dyDescent="0.3">
      <c r="A180" s="10">
        <v>21</v>
      </c>
      <c r="B180" s="10" t="s">
        <v>122</v>
      </c>
      <c r="C180" s="10" t="s">
        <v>123</v>
      </c>
      <c r="D180" s="10" t="s">
        <v>563</v>
      </c>
      <c r="E180" s="10" t="s">
        <v>390</v>
      </c>
      <c r="F180" s="10" t="s">
        <v>559</v>
      </c>
      <c r="G180" s="17">
        <v>65194805.520000003</v>
      </c>
      <c r="H180" s="17">
        <v>65199457.229999997</v>
      </c>
      <c r="I180" s="17">
        <v>64197209.100000001</v>
      </c>
      <c r="J180" s="17">
        <v>14532329.48</v>
      </c>
      <c r="K180" s="17">
        <v>3781693.39</v>
      </c>
      <c r="L180" s="17">
        <v>23673867.09</v>
      </c>
      <c r="M180" s="17">
        <v>910.41</v>
      </c>
      <c r="N180" s="17">
        <v>5352.4</v>
      </c>
      <c r="O180" s="17">
        <v>0</v>
      </c>
      <c r="P180" s="17">
        <v>2233162.4500000002</v>
      </c>
      <c r="Q180" s="17">
        <v>0</v>
      </c>
      <c r="R180" s="17">
        <v>0</v>
      </c>
      <c r="S180" s="17">
        <v>10530495.02</v>
      </c>
      <c r="T180" s="17">
        <v>5868962.6399999997</v>
      </c>
      <c r="U180" s="17">
        <v>24826.58</v>
      </c>
      <c r="V180" s="17">
        <v>0</v>
      </c>
      <c r="W180" s="17">
        <v>63310166.130000003</v>
      </c>
      <c r="X180" s="17">
        <v>165129.35999999999</v>
      </c>
      <c r="Y180" s="17">
        <v>63475295.490000002</v>
      </c>
      <c r="Z180" s="19">
        <v>9.7631720000000005E-2</v>
      </c>
      <c r="AA180" s="19">
        <v>4.2200000000000001E-2</v>
      </c>
      <c r="AB180" s="17">
        <v>2673149.11</v>
      </c>
      <c r="AC180" s="17">
        <v>0</v>
      </c>
      <c r="AD180" s="17">
        <v>0</v>
      </c>
      <c r="AE180" s="17">
        <v>5155.84</v>
      </c>
      <c r="AF180" s="17">
        <v>564.83000000000004</v>
      </c>
      <c r="AG180" s="11">
        <f t="shared" si="6"/>
        <v>5720.67</v>
      </c>
      <c r="AH180" s="17">
        <v>1280229.33</v>
      </c>
      <c r="AI180" s="17">
        <v>93233.44</v>
      </c>
      <c r="AJ180" s="17">
        <v>351420.56</v>
      </c>
      <c r="AK180" s="17">
        <v>0</v>
      </c>
      <c r="AL180" s="17">
        <v>147015</v>
      </c>
      <c r="AM180" s="17">
        <v>9544.7000000000007</v>
      </c>
      <c r="AN180" s="17">
        <v>83079.600000000006</v>
      </c>
      <c r="AO180" s="17">
        <v>10300</v>
      </c>
      <c r="AP180" s="17">
        <v>350</v>
      </c>
      <c r="AQ180" s="17">
        <v>0</v>
      </c>
      <c r="AR180" s="17">
        <v>88147.21</v>
      </c>
      <c r="AS180" s="17">
        <v>21181.05</v>
      </c>
      <c r="AT180" s="17">
        <v>0</v>
      </c>
      <c r="AU180" s="17">
        <v>25466.82</v>
      </c>
      <c r="AV180" s="17">
        <v>132804.75</v>
      </c>
      <c r="AW180" s="17">
        <v>0</v>
      </c>
      <c r="AX180" s="17">
        <v>2520009.04</v>
      </c>
      <c r="AY180" s="12">
        <f t="shared" si="7"/>
        <v>0</v>
      </c>
      <c r="AZ180" s="17">
        <v>0</v>
      </c>
      <c r="BA180" s="17">
        <v>194510</v>
      </c>
      <c r="BB180" s="17">
        <v>0</v>
      </c>
      <c r="BC180" s="17">
        <v>434921.57</v>
      </c>
      <c r="BD180" s="17">
        <v>0</v>
      </c>
      <c r="BE180" s="17">
        <v>0</v>
      </c>
      <c r="BF180" s="17">
        <v>0</v>
      </c>
      <c r="BG180" s="37">
        <f t="shared" si="8"/>
        <v>0</v>
      </c>
      <c r="BH180" s="17">
        <v>0</v>
      </c>
      <c r="BI180" s="17">
        <v>8217</v>
      </c>
      <c r="BJ180" s="17">
        <v>3528</v>
      </c>
      <c r="BK180" s="17">
        <v>0</v>
      </c>
      <c r="BL180" s="17">
        <v>0</v>
      </c>
      <c r="BM180" s="17">
        <v>-71</v>
      </c>
      <c r="BN180" s="17">
        <v>-177</v>
      </c>
      <c r="BO180" s="17">
        <v>-602</v>
      </c>
      <c r="BP180" s="17">
        <v>-763</v>
      </c>
      <c r="BQ180" s="17">
        <v>-7</v>
      </c>
      <c r="BR180" s="17">
        <v>0</v>
      </c>
      <c r="BS180" s="17">
        <v>-1142</v>
      </c>
      <c r="BT180" s="17">
        <v>-7</v>
      </c>
      <c r="BU180" s="17">
        <v>8976</v>
      </c>
      <c r="BV180" s="17">
        <v>8</v>
      </c>
      <c r="BW180" s="17">
        <v>311</v>
      </c>
      <c r="BX180" s="17">
        <v>116</v>
      </c>
      <c r="BY180" s="17">
        <v>385</v>
      </c>
      <c r="BZ180" s="17">
        <v>315</v>
      </c>
      <c r="CA180" s="17">
        <v>15</v>
      </c>
    </row>
    <row r="181" spans="1:79" ht="15.6" x14ac:dyDescent="0.3">
      <c r="A181" s="10">
        <v>21</v>
      </c>
      <c r="B181" s="10" t="s">
        <v>128</v>
      </c>
      <c r="C181" s="10" t="s">
        <v>129</v>
      </c>
      <c r="D181" s="10" t="s">
        <v>564</v>
      </c>
      <c r="E181" s="10" t="s">
        <v>390</v>
      </c>
      <c r="F181" s="10" t="s">
        <v>559</v>
      </c>
      <c r="G181" s="17">
        <v>64267879.390000001</v>
      </c>
      <c r="H181" s="17">
        <v>64267879.390000001</v>
      </c>
      <c r="I181" s="17">
        <v>62818015.149999999</v>
      </c>
      <c r="J181" s="17">
        <v>8151482.7800000003</v>
      </c>
      <c r="K181" s="17">
        <v>2540941.08</v>
      </c>
      <c r="L181" s="17">
        <v>28814349.91</v>
      </c>
      <c r="M181" s="17">
        <v>0</v>
      </c>
      <c r="N181" s="17">
        <v>0</v>
      </c>
      <c r="O181" s="17">
        <v>9600</v>
      </c>
      <c r="P181" s="17">
        <v>3106830.99</v>
      </c>
      <c r="Q181" s="17">
        <v>0</v>
      </c>
      <c r="R181" s="17">
        <v>0</v>
      </c>
      <c r="S181" s="17">
        <v>8233618.04</v>
      </c>
      <c r="T181" s="17">
        <v>8232851.8200000003</v>
      </c>
      <c r="U181" s="17">
        <v>15887.82</v>
      </c>
      <c r="V181" s="17">
        <v>0</v>
      </c>
      <c r="W181" s="17">
        <v>62179746.299999997</v>
      </c>
      <c r="X181" s="17">
        <v>116402.72</v>
      </c>
      <c r="Y181" s="17">
        <v>62296149.020000003</v>
      </c>
      <c r="Z181" s="19">
        <v>0.1053407</v>
      </c>
      <c r="AA181" s="19">
        <v>4.7699999999999999E-2</v>
      </c>
      <c r="AB181" s="17">
        <v>2963289.03</v>
      </c>
      <c r="AC181" s="17">
        <v>0</v>
      </c>
      <c r="AD181" s="17">
        <v>0</v>
      </c>
      <c r="AE181" s="17">
        <v>0</v>
      </c>
      <c r="AF181" s="17">
        <v>3398.68</v>
      </c>
      <c r="AG181" s="11">
        <f t="shared" si="6"/>
        <v>3398.68</v>
      </c>
      <c r="AH181" s="17">
        <v>1496041.86</v>
      </c>
      <c r="AI181" s="17">
        <v>111457.07</v>
      </c>
      <c r="AJ181" s="17">
        <v>402164.35</v>
      </c>
      <c r="AK181" s="17">
        <v>0</v>
      </c>
      <c r="AL181" s="17">
        <v>197870.33</v>
      </c>
      <c r="AM181" s="17">
        <v>9772.8700000000008</v>
      </c>
      <c r="AN181" s="17">
        <v>61226.23</v>
      </c>
      <c r="AO181" s="17">
        <v>10815</v>
      </c>
      <c r="AP181" s="17">
        <v>0</v>
      </c>
      <c r="AQ181" s="17">
        <v>0</v>
      </c>
      <c r="AR181" s="17">
        <v>109837.11</v>
      </c>
      <c r="AS181" s="17">
        <v>27383.24</v>
      </c>
      <c r="AT181" s="17">
        <v>0</v>
      </c>
      <c r="AU181" s="17">
        <v>1078.56</v>
      </c>
      <c r="AV181" s="17">
        <v>32835.089999999997</v>
      </c>
      <c r="AW181" s="17">
        <v>0</v>
      </c>
      <c r="AX181" s="17">
        <v>2737500.63</v>
      </c>
      <c r="AY181" s="12">
        <f t="shared" si="7"/>
        <v>0</v>
      </c>
      <c r="AZ181" s="17">
        <v>0</v>
      </c>
      <c r="BA181" s="17">
        <v>194510</v>
      </c>
      <c r="BB181" s="17">
        <v>0</v>
      </c>
      <c r="BC181" s="17">
        <v>612341.04</v>
      </c>
      <c r="BD181" s="17">
        <v>0</v>
      </c>
      <c r="BE181" s="17">
        <v>0</v>
      </c>
      <c r="BF181" s="17">
        <v>0</v>
      </c>
      <c r="BG181" s="37">
        <f t="shared" si="8"/>
        <v>0</v>
      </c>
      <c r="BH181" s="17">
        <v>0</v>
      </c>
      <c r="BI181" s="17">
        <v>12371</v>
      </c>
      <c r="BJ181" s="17">
        <v>3771</v>
      </c>
      <c r="BK181" s="17">
        <v>40</v>
      </c>
      <c r="BL181" s="17">
        <v>-45</v>
      </c>
      <c r="BM181" s="17">
        <v>-36</v>
      </c>
      <c r="BN181" s="17">
        <v>-154</v>
      </c>
      <c r="BO181" s="17">
        <v>-361</v>
      </c>
      <c r="BP181" s="17">
        <v>-1225</v>
      </c>
      <c r="BQ181" s="17">
        <v>33</v>
      </c>
      <c r="BR181" s="17">
        <v>-44</v>
      </c>
      <c r="BS181" s="17">
        <v>-1686</v>
      </c>
      <c r="BT181" s="17">
        <v>0</v>
      </c>
      <c r="BU181" s="17">
        <v>12664</v>
      </c>
      <c r="BV181" s="17">
        <v>6</v>
      </c>
      <c r="BW181" s="17">
        <v>189</v>
      </c>
      <c r="BX181" s="17">
        <v>104</v>
      </c>
      <c r="BY181" s="17">
        <v>735</v>
      </c>
      <c r="BZ181" s="17">
        <v>672</v>
      </c>
      <c r="CA181" s="17">
        <v>14</v>
      </c>
    </row>
    <row r="182" spans="1:79" ht="15.6" x14ac:dyDescent="0.3">
      <c r="A182" s="10">
        <v>21</v>
      </c>
      <c r="B182" s="16" t="s">
        <v>325</v>
      </c>
      <c r="C182" s="10" t="s">
        <v>588</v>
      </c>
      <c r="D182" s="10" t="s">
        <v>565</v>
      </c>
      <c r="E182" s="10" t="s">
        <v>381</v>
      </c>
      <c r="F182" s="10" t="s">
        <v>559</v>
      </c>
      <c r="G182" s="17">
        <v>45850660.840000004</v>
      </c>
      <c r="H182" s="17">
        <v>45860126</v>
      </c>
      <c r="I182" s="17">
        <v>44658344.369999997</v>
      </c>
      <c r="J182" s="17">
        <v>0</v>
      </c>
      <c r="K182" s="17">
        <v>2233989.9</v>
      </c>
      <c r="L182" s="17">
        <v>23520922.989999998</v>
      </c>
      <c r="M182" s="17">
        <v>0</v>
      </c>
      <c r="N182" s="17">
        <v>0</v>
      </c>
      <c r="O182" s="17">
        <v>0</v>
      </c>
      <c r="P182" s="17">
        <v>1503024.79</v>
      </c>
      <c r="Q182" s="17">
        <v>0</v>
      </c>
      <c r="R182" s="17">
        <v>0</v>
      </c>
      <c r="S182" s="17">
        <v>8626673.4000000004</v>
      </c>
      <c r="T182" s="17">
        <v>5512634.3300000001</v>
      </c>
      <c r="U182" s="17">
        <v>0</v>
      </c>
      <c r="V182" s="17">
        <v>0</v>
      </c>
      <c r="W182" s="17">
        <v>44766096.340000004</v>
      </c>
      <c r="X182" s="17">
        <v>8847.6</v>
      </c>
      <c r="Y182" s="17">
        <v>44774943.939999998</v>
      </c>
      <c r="Z182" s="19">
        <v>9.5680920000000003E-2</v>
      </c>
      <c r="AA182" s="19">
        <v>6.2399999999999997E-2</v>
      </c>
      <c r="AB182" s="17">
        <v>2792712.51</v>
      </c>
      <c r="AC182" s="17">
        <v>0</v>
      </c>
      <c r="AD182" s="17">
        <v>0</v>
      </c>
      <c r="AE182" s="17">
        <v>8847.6</v>
      </c>
      <c r="AF182" s="17">
        <v>0</v>
      </c>
      <c r="AG182" s="11">
        <f t="shared" si="6"/>
        <v>8847.6</v>
      </c>
      <c r="AH182" s="17">
        <v>1415484.17</v>
      </c>
      <c r="AI182" s="17">
        <v>111950.41</v>
      </c>
      <c r="AJ182" s="17">
        <v>406413.19</v>
      </c>
      <c r="AK182" s="17">
        <v>20002.87</v>
      </c>
      <c r="AL182" s="17">
        <v>186990.84</v>
      </c>
      <c r="AM182" s="17">
        <v>14303.77</v>
      </c>
      <c r="AN182" s="17">
        <v>58143.86</v>
      </c>
      <c r="AO182" s="17">
        <v>10815</v>
      </c>
      <c r="AP182" s="17">
        <v>1580</v>
      </c>
      <c r="AQ182" s="17">
        <v>0</v>
      </c>
      <c r="AR182" s="17">
        <v>111890.33</v>
      </c>
      <c r="AS182" s="17">
        <v>36538.93</v>
      </c>
      <c r="AT182" s="17">
        <v>0</v>
      </c>
      <c r="AU182" s="17">
        <v>1296.8399999999999</v>
      </c>
      <c r="AV182" s="17">
        <v>19537.990000000002</v>
      </c>
      <c r="AW182" s="17">
        <v>0</v>
      </c>
      <c r="AX182" s="17">
        <v>2647168.94</v>
      </c>
      <c r="AY182" s="12">
        <f t="shared" si="7"/>
        <v>0</v>
      </c>
      <c r="AZ182" s="17">
        <v>0</v>
      </c>
      <c r="BA182" s="17">
        <v>194510</v>
      </c>
      <c r="BB182" s="17">
        <v>0</v>
      </c>
      <c r="BC182" s="17">
        <v>676726.48</v>
      </c>
      <c r="BD182" s="17">
        <v>14934.24</v>
      </c>
      <c r="BE182" s="17">
        <v>14934.24</v>
      </c>
      <c r="BF182" s="17">
        <v>0</v>
      </c>
      <c r="BG182" s="37">
        <f t="shared" si="8"/>
        <v>14934.24</v>
      </c>
      <c r="BH182" s="17">
        <v>0</v>
      </c>
      <c r="BI182" s="17">
        <v>9714</v>
      </c>
      <c r="BJ182" s="17">
        <v>2402</v>
      </c>
      <c r="BK182" s="17">
        <v>23</v>
      </c>
      <c r="BL182" s="17">
        <v>0</v>
      </c>
      <c r="BM182" s="17">
        <v>-22</v>
      </c>
      <c r="BN182" s="17">
        <v>-159</v>
      </c>
      <c r="BO182" s="17">
        <v>-164</v>
      </c>
      <c r="BP182" s="17">
        <v>-976</v>
      </c>
      <c r="BQ182" s="17">
        <v>12</v>
      </c>
      <c r="BR182" s="17">
        <v>-15</v>
      </c>
      <c r="BS182" s="17">
        <v>-1410</v>
      </c>
      <c r="BT182" s="17">
        <v>-1</v>
      </c>
      <c r="BU182" s="17">
        <v>9404</v>
      </c>
      <c r="BV182" s="17">
        <v>6</v>
      </c>
      <c r="BW182" s="17">
        <v>341</v>
      </c>
      <c r="BX182" s="17">
        <v>103</v>
      </c>
      <c r="BY182" s="17">
        <v>840</v>
      </c>
      <c r="BZ182" s="17">
        <v>122</v>
      </c>
      <c r="CA182" s="17">
        <v>4</v>
      </c>
    </row>
    <row r="183" spans="1:79" ht="15.6" x14ac:dyDescent="0.3">
      <c r="A183" s="10">
        <v>21</v>
      </c>
      <c r="B183" s="10" t="s">
        <v>154</v>
      </c>
      <c r="C183" s="10" t="s">
        <v>155</v>
      </c>
      <c r="D183" s="10" t="s">
        <v>366</v>
      </c>
      <c r="E183" s="10" t="s">
        <v>381</v>
      </c>
      <c r="F183" s="10" t="s">
        <v>559</v>
      </c>
      <c r="G183" s="17">
        <v>25655797.829999998</v>
      </c>
      <c r="H183" s="17">
        <v>25658760.07</v>
      </c>
      <c r="I183" s="17">
        <v>25121123.699999999</v>
      </c>
      <c r="J183" s="17">
        <v>75692.460000000006</v>
      </c>
      <c r="K183" s="17">
        <v>465217.61</v>
      </c>
      <c r="L183" s="17">
        <v>14148807.57</v>
      </c>
      <c r="M183" s="17">
        <v>0</v>
      </c>
      <c r="N183" s="17">
        <v>0</v>
      </c>
      <c r="O183" s="17">
        <v>1061.47</v>
      </c>
      <c r="P183" s="17">
        <v>867015.63</v>
      </c>
      <c r="Q183" s="17">
        <v>0</v>
      </c>
      <c r="R183" s="17">
        <v>0</v>
      </c>
      <c r="S183" s="17">
        <v>3324329.04</v>
      </c>
      <c r="T183" s="17">
        <v>3819331.2</v>
      </c>
      <c r="U183" s="17">
        <v>0</v>
      </c>
      <c r="V183" s="17">
        <v>0</v>
      </c>
      <c r="W183" s="17">
        <v>24925408.969999999</v>
      </c>
      <c r="X183" s="17">
        <v>2962.24</v>
      </c>
      <c r="Y183" s="17">
        <v>24928371.210000001</v>
      </c>
      <c r="Z183" s="19">
        <v>9.5590850000000005E-2</v>
      </c>
      <c r="AA183" s="19">
        <v>7.0000000000000007E-2</v>
      </c>
      <c r="AB183" s="17">
        <v>1744160.92</v>
      </c>
      <c r="AC183" s="17">
        <v>0</v>
      </c>
      <c r="AD183" s="17">
        <v>0</v>
      </c>
      <c r="AE183" s="17">
        <v>2962.24</v>
      </c>
      <c r="AF183" s="17">
        <v>1622.3</v>
      </c>
      <c r="AG183" s="11">
        <f t="shared" si="6"/>
        <v>4584.54</v>
      </c>
      <c r="AH183" s="17">
        <v>874766.38</v>
      </c>
      <c r="AI183" s="17">
        <v>69634.210000000006</v>
      </c>
      <c r="AJ183" s="17">
        <v>228638.68</v>
      </c>
      <c r="AK183" s="17">
        <v>0</v>
      </c>
      <c r="AL183" s="17">
        <v>149200.1</v>
      </c>
      <c r="AM183" s="17">
        <v>3919.37</v>
      </c>
      <c r="AN183" s="17">
        <v>49920.24</v>
      </c>
      <c r="AO183" s="17">
        <v>10300</v>
      </c>
      <c r="AP183" s="17">
        <v>0</v>
      </c>
      <c r="AQ183" s="17">
        <v>0</v>
      </c>
      <c r="AR183" s="17">
        <v>53433.33</v>
      </c>
      <c r="AS183" s="17">
        <v>20615.05</v>
      </c>
      <c r="AT183" s="17">
        <v>0</v>
      </c>
      <c r="AU183" s="17">
        <v>2859.45</v>
      </c>
      <c r="AV183" s="17">
        <v>40148.51</v>
      </c>
      <c r="AW183" s="17">
        <v>0</v>
      </c>
      <c r="AX183" s="17">
        <v>1564084.85</v>
      </c>
      <c r="AY183" s="12">
        <f t="shared" si="7"/>
        <v>0</v>
      </c>
      <c r="AZ183" s="17">
        <v>2588.79</v>
      </c>
      <c r="BA183" s="17">
        <v>194504.24</v>
      </c>
      <c r="BB183" s="17">
        <v>0</v>
      </c>
      <c r="BC183" s="17">
        <v>376945.27</v>
      </c>
      <c r="BD183" s="17">
        <v>0</v>
      </c>
      <c r="BE183" s="17">
        <v>0</v>
      </c>
      <c r="BF183" s="17">
        <v>0</v>
      </c>
      <c r="BG183" s="37">
        <f t="shared" si="8"/>
        <v>0</v>
      </c>
      <c r="BH183" s="17">
        <v>0</v>
      </c>
      <c r="BI183" s="17">
        <v>6225</v>
      </c>
      <c r="BJ183" s="17">
        <v>2132</v>
      </c>
      <c r="BK183" s="17">
        <v>23</v>
      </c>
      <c r="BL183" s="17">
        <v>0</v>
      </c>
      <c r="BM183" s="17">
        <v>-23</v>
      </c>
      <c r="BN183" s="17">
        <v>-108</v>
      </c>
      <c r="BO183" s="17">
        <v>-162</v>
      </c>
      <c r="BP183" s="17">
        <v>-703</v>
      </c>
      <c r="BQ183" s="17">
        <v>3</v>
      </c>
      <c r="BR183" s="17">
        <v>-31</v>
      </c>
      <c r="BS183" s="17">
        <v>-864</v>
      </c>
      <c r="BT183" s="17">
        <v>0</v>
      </c>
      <c r="BU183" s="17">
        <v>6492</v>
      </c>
      <c r="BV183" s="17">
        <v>6</v>
      </c>
      <c r="BW183" s="17">
        <v>58</v>
      </c>
      <c r="BX183" s="17">
        <v>53</v>
      </c>
      <c r="BY183" s="17">
        <v>505</v>
      </c>
      <c r="BZ183" s="17">
        <v>240</v>
      </c>
      <c r="CA183" s="17">
        <v>8</v>
      </c>
    </row>
    <row r="184" spans="1:79" ht="15.6" x14ac:dyDescent="0.3">
      <c r="A184" s="10">
        <v>21</v>
      </c>
      <c r="B184" s="10" t="s">
        <v>159</v>
      </c>
      <c r="C184" s="10" t="s">
        <v>160</v>
      </c>
      <c r="D184" s="10" t="s">
        <v>566</v>
      </c>
      <c r="E184" s="10" t="s">
        <v>381</v>
      </c>
      <c r="F184" s="10" t="s">
        <v>559</v>
      </c>
      <c r="G184" s="17">
        <v>35906785.799999997</v>
      </c>
      <c r="H184" s="17">
        <v>35909429.789999999</v>
      </c>
      <c r="I184" s="17">
        <v>34927883.75</v>
      </c>
      <c r="J184" s="17">
        <v>45856.06</v>
      </c>
      <c r="K184" s="17">
        <v>1594204.39</v>
      </c>
      <c r="L184" s="17">
        <v>16085246.640000001</v>
      </c>
      <c r="M184" s="17">
        <v>0</v>
      </c>
      <c r="N184" s="17">
        <v>0</v>
      </c>
      <c r="O184" s="17">
        <v>0</v>
      </c>
      <c r="P184" s="17">
        <v>1869886.76</v>
      </c>
      <c r="Q184" s="17">
        <v>0</v>
      </c>
      <c r="R184" s="17">
        <v>0</v>
      </c>
      <c r="S184" s="17">
        <v>6036268.4199999999</v>
      </c>
      <c r="T184" s="17">
        <v>5504380.6600000001</v>
      </c>
      <c r="U184" s="17">
        <v>0</v>
      </c>
      <c r="V184" s="17">
        <v>0</v>
      </c>
      <c r="W184" s="17">
        <v>34924574.460000001</v>
      </c>
      <c r="X184" s="17">
        <v>2643.99</v>
      </c>
      <c r="Y184" s="17">
        <v>34927218.450000003</v>
      </c>
      <c r="Z184" s="19">
        <v>1.5108689999999999E-2</v>
      </c>
      <c r="AA184" s="19">
        <v>8.8999999999999996E-2</v>
      </c>
      <c r="AB184" s="17">
        <v>3107332.51</v>
      </c>
      <c r="AC184" s="17">
        <v>0</v>
      </c>
      <c r="AD184" s="17">
        <v>0</v>
      </c>
      <c r="AE184" s="17">
        <v>2643.99</v>
      </c>
      <c r="AF184" s="17">
        <v>428.28</v>
      </c>
      <c r="AG184" s="11">
        <f t="shared" si="6"/>
        <v>3072.2699999999995</v>
      </c>
      <c r="AH184" s="17">
        <v>1295940.06</v>
      </c>
      <c r="AI184" s="17">
        <v>104376.36</v>
      </c>
      <c r="AJ184" s="17">
        <v>383578.32</v>
      </c>
      <c r="AK184" s="17">
        <v>46115.67</v>
      </c>
      <c r="AL184" s="17">
        <v>235090.98</v>
      </c>
      <c r="AM184" s="17">
        <v>2449.02</v>
      </c>
      <c r="AN184" s="17">
        <v>67381.52</v>
      </c>
      <c r="AO184" s="17">
        <v>10300</v>
      </c>
      <c r="AP184" s="17">
        <v>44160</v>
      </c>
      <c r="AQ184" s="17">
        <v>0</v>
      </c>
      <c r="AR184" s="17">
        <v>107623.73</v>
      </c>
      <c r="AS184" s="17">
        <v>30308.63</v>
      </c>
      <c r="AT184" s="17">
        <v>0</v>
      </c>
      <c r="AU184" s="17">
        <v>0</v>
      </c>
      <c r="AV184" s="17">
        <v>88416.04</v>
      </c>
      <c r="AW184" s="17">
        <v>0</v>
      </c>
      <c r="AX184" s="17">
        <v>2658613.6800000002</v>
      </c>
      <c r="AY184" s="12">
        <f t="shared" si="7"/>
        <v>0</v>
      </c>
      <c r="AZ184" s="17">
        <v>79.760000000000005</v>
      </c>
      <c r="BA184" s="17">
        <v>194510</v>
      </c>
      <c r="BB184" s="17">
        <v>0</v>
      </c>
      <c r="BC184" s="17">
        <v>626438.53</v>
      </c>
      <c r="BD184" s="17">
        <v>0</v>
      </c>
      <c r="BE184" s="17">
        <v>0</v>
      </c>
      <c r="BF184" s="17">
        <v>0</v>
      </c>
      <c r="BG184" s="37">
        <f t="shared" si="8"/>
        <v>0</v>
      </c>
      <c r="BH184" s="17">
        <v>0</v>
      </c>
      <c r="BI184" s="17">
        <v>7626</v>
      </c>
      <c r="BJ184" s="17">
        <v>2749</v>
      </c>
      <c r="BK184" s="17">
        <v>2</v>
      </c>
      <c r="BL184" s="17">
        <v>0</v>
      </c>
      <c r="BM184" s="17">
        <v>-47</v>
      </c>
      <c r="BN184" s="17">
        <v>-274</v>
      </c>
      <c r="BO184" s="17">
        <v>-204</v>
      </c>
      <c r="BP184" s="17">
        <v>-673</v>
      </c>
      <c r="BQ184" s="17">
        <v>0</v>
      </c>
      <c r="BR184" s="17">
        <v>26</v>
      </c>
      <c r="BS184" s="17">
        <v>-972</v>
      </c>
      <c r="BT184" s="17">
        <v>-11</v>
      </c>
      <c r="BU184" s="17">
        <v>8222</v>
      </c>
      <c r="BV184" s="17">
        <v>4</v>
      </c>
      <c r="BW184" s="17">
        <v>178</v>
      </c>
      <c r="BX184" s="17">
        <v>113</v>
      </c>
      <c r="BY184" s="17">
        <v>651</v>
      </c>
      <c r="BZ184" s="17">
        <v>19</v>
      </c>
      <c r="CA184" s="17">
        <v>11</v>
      </c>
    </row>
    <row r="185" spans="1:79" s="22" customFormat="1" ht="15.6" x14ac:dyDescent="0.3">
      <c r="A185" s="10">
        <v>21</v>
      </c>
      <c r="B185" s="10" t="s">
        <v>169</v>
      </c>
      <c r="C185" s="10" t="s">
        <v>118</v>
      </c>
      <c r="D185" s="10" t="s">
        <v>567</v>
      </c>
      <c r="E185" s="10" t="s">
        <v>390</v>
      </c>
      <c r="F185" s="10" t="s">
        <v>561</v>
      </c>
      <c r="G185" s="17">
        <v>54900908.659999996</v>
      </c>
      <c r="H185" s="17">
        <v>54900908.659999996</v>
      </c>
      <c r="I185" s="17">
        <v>53060285.450000003</v>
      </c>
      <c r="J185" s="17">
        <v>18589943.460000001</v>
      </c>
      <c r="K185" s="17">
        <v>2478676.21</v>
      </c>
      <c r="L185" s="17">
        <v>10956105.67</v>
      </c>
      <c r="M185" s="17">
        <v>0</v>
      </c>
      <c r="N185" s="17">
        <v>0</v>
      </c>
      <c r="O185" s="17">
        <v>0</v>
      </c>
      <c r="P185" s="17">
        <v>1505827.45</v>
      </c>
      <c r="Q185" s="17">
        <v>0</v>
      </c>
      <c r="R185" s="17">
        <v>0</v>
      </c>
      <c r="S185" s="17">
        <v>12144476.9</v>
      </c>
      <c r="T185" s="17">
        <v>3675199.4</v>
      </c>
      <c r="U185" s="17">
        <v>0</v>
      </c>
      <c r="V185" s="17">
        <v>0</v>
      </c>
      <c r="W185" s="17">
        <v>51947596.609999999</v>
      </c>
      <c r="X185" s="17">
        <v>0</v>
      </c>
      <c r="Y185" s="17">
        <v>51947596.609999999</v>
      </c>
      <c r="Z185" s="19">
        <v>0.173041</v>
      </c>
      <c r="AA185" s="19">
        <v>0.05</v>
      </c>
      <c r="AB185" s="17">
        <v>2597367.52</v>
      </c>
      <c r="AC185" s="17">
        <v>0</v>
      </c>
      <c r="AD185" s="17">
        <v>0</v>
      </c>
      <c r="AE185" s="17">
        <v>0</v>
      </c>
      <c r="AF185" s="17">
        <v>742.28</v>
      </c>
      <c r="AG185" s="11">
        <f t="shared" si="6"/>
        <v>742.28</v>
      </c>
      <c r="AH185" s="17">
        <v>1292000.33</v>
      </c>
      <c r="AI185" s="17">
        <v>107030.58</v>
      </c>
      <c r="AJ185" s="17">
        <v>267796.40999999997</v>
      </c>
      <c r="AK185" s="17">
        <v>0</v>
      </c>
      <c r="AL185" s="17">
        <v>259108.76</v>
      </c>
      <c r="AM185" s="17">
        <v>6011.68</v>
      </c>
      <c r="AN185" s="17">
        <v>59197.64</v>
      </c>
      <c r="AO185" s="17">
        <v>10300</v>
      </c>
      <c r="AP185" s="17">
        <v>4320</v>
      </c>
      <c r="AQ185" s="17">
        <v>17200</v>
      </c>
      <c r="AR185" s="17">
        <v>77547.839999999997</v>
      </c>
      <c r="AS185" s="17">
        <v>32586.82</v>
      </c>
      <c r="AT185" s="17">
        <v>2625</v>
      </c>
      <c r="AU185" s="17">
        <v>18711.38</v>
      </c>
      <c r="AV185" s="17">
        <v>55506.2</v>
      </c>
      <c r="AW185" s="17">
        <v>0</v>
      </c>
      <c r="AX185" s="17">
        <v>2322058.7200000002</v>
      </c>
      <c r="AY185" s="12">
        <f t="shared" si="7"/>
        <v>0</v>
      </c>
      <c r="AZ185" s="17">
        <v>0</v>
      </c>
      <c r="BA185" s="17">
        <v>194510</v>
      </c>
      <c r="BB185" s="17">
        <v>0</v>
      </c>
      <c r="BC185" s="17">
        <v>439469.79</v>
      </c>
      <c r="BD185" s="17">
        <v>0</v>
      </c>
      <c r="BE185" s="17">
        <v>0</v>
      </c>
      <c r="BF185" s="17">
        <v>0</v>
      </c>
      <c r="BG185" s="37">
        <f t="shared" si="8"/>
        <v>0</v>
      </c>
      <c r="BH185" s="17">
        <v>0</v>
      </c>
      <c r="BI185" s="17">
        <v>4577</v>
      </c>
      <c r="BJ185" s="17">
        <v>2235</v>
      </c>
      <c r="BK185" s="17">
        <v>134</v>
      </c>
      <c r="BL185" s="17">
        <v>-109</v>
      </c>
      <c r="BM185" s="17">
        <v>-127</v>
      </c>
      <c r="BN185" s="17">
        <v>-189</v>
      </c>
      <c r="BO185" s="17">
        <v>-540</v>
      </c>
      <c r="BP185" s="17">
        <v>-644</v>
      </c>
      <c r="BQ185" s="17">
        <v>0</v>
      </c>
      <c r="BR185" s="17">
        <v>-54</v>
      </c>
      <c r="BS185" s="17">
        <v>-504</v>
      </c>
      <c r="BT185" s="17">
        <v>-1</v>
      </c>
      <c r="BU185" s="17">
        <v>4778</v>
      </c>
      <c r="BV185" s="17">
        <v>5</v>
      </c>
      <c r="BW185" s="17">
        <v>129</v>
      </c>
      <c r="BX185" s="17">
        <v>44</v>
      </c>
      <c r="BY185" s="17">
        <v>293</v>
      </c>
      <c r="BZ185" s="17">
        <v>11</v>
      </c>
      <c r="CA185" s="17">
        <v>27</v>
      </c>
    </row>
    <row r="186" spans="1:79" s="22" customFormat="1" ht="15.6" x14ac:dyDescent="0.3">
      <c r="A186" s="10">
        <v>21</v>
      </c>
      <c r="B186" s="10" t="s">
        <v>174</v>
      </c>
      <c r="C186" s="10" t="s">
        <v>175</v>
      </c>
      <c r="D186" s="10" t="s">
        <v>556</v>
      </c>
      <c r="E186" s="33"/>
      <c r="F186" s="10" t="s">
        <v>568</v>
      </c>
      <c r="G186" s="17">
        <v>41797189.270000003</v>
      </c>
      <c r="H186" s="17">
        <v>41835474.759999998</v>
      </c>
      <c r="I186" s="17">
        <v>40700234.280000001</v>
      </c>
      <c r="J186" s="17">
        <v>61250.26</v>
      </c>
      <c r="K186" s="17">
        <v>4229266.66</v>
      </c>
      <c r="L186" s="17">
        <v>9292909.6999999993</v>
      </c>
      <c r="M186" s="17">
        <v>0</v>
      </c>
      <c r="N186" s="17">
        <v>1852.14</v>
      </c>
      <c r="O186" s="17">
        <v>0</v>
      </c>
      <c r="P186" s="17">
        <v>2369673.2999999998</v>
      </c>
      <c r="Q186" s="17">
        <v>0</v>
      </c>
      <c r="R186" s="17">
        <v>22481.45</v>
      </c>
      <c r="S186" s="17">
        <v>12508028.84</v>
      </c>
      <c r="T186" s="17">
        <v>8454117.0399999991</v>
      </c>
      <c r="U186" s="17">
        <v>42537.79</v>
      </c>
      <c r="V186" s="17">
        <v>0</v>
      </c>
      <c r="W186" s="17">
        <v>40002164.409999996</v>
      </c>
      <c r="X186" s="17">
        <v>164770.53</v>
      </c>
      <c r="Y186" s="17">
        <v>40166934.939999998</v>
      </c>
      <c r="Z186" s="19">
        <v>0.15835579999999999</v>
      </c>
      <c r="AA186" s="68">
        <v>7.6999999999999999E-2</v>
      </c>
      <c r="AB186" s="17">
        <v>3086809.29</v>
      </c>
      <c r="AC186" s="17">
        <v>0</v>
      </c>
      <c r="AD186" s="17">
        <v>0</v>
      </c>
      <c r="AE186" s="17">
        <v>4339.75</v>
      </c>
      <c r="AF186" s="17">
        <v>1087.24</v>
      </c>
      <c r="AG186" s="11">
        <f t="shared" si="6"/>
        <v>5426.99</v>
      </c>
      <c r="AH186" s="17">
        <v>1495248</v>
      </c>
      <c r="AI186" s="17">
        <v>127047</v>
      </c>
      <c r="AJ186" s="17">
        <v>337781</v>
      </c>
      <c r="AK186" s="17">
        <v>0</v>
      </c>
      <c r="AL186" s="17">
        <v>239472.29</v>
      </c>
      <c r="AM186" s="17">
        <v>24890.28</v>
      </c>
      <c r="AN186" s="17">
        <v>60023.91</v>
      </c>
      <c r="AO186" s="17">
        <v>10300</v>
      </c>
      <c r="AP186" s="17">
        <v>4370.3999999999996</v>
      </c>
      <c r="AQ186" s="17">
        <v>81083.179999999993</v>
      </c>
      <c r="AR186" s="17">
        <v>91031.6</v>
      </c>
      <c r="AS186" s="17">
        <v>31393.18</v>
      </c>
      <c r="AT186" s="17">
        <v>0</v>
      </c>
      <c r="AU186" s="17">
        <v>0</v>
      </c>
      <c r="AV186" s="17">
        <v>42944.39</v>
      </c>
      <c r="AW186" s="17">
        <v>0</v>
      </c>
      <c r="AX186" s="17">
        <v>2842729</v>
      </c>
      <c r="AY186" s="12">
        <f t="shared" si="7"/>
        <v>0</v>
      </c>
      <c r="AZ186" s="17">
        <v>0</v>
      </c>
      <c r="BA186" s="69">
        <v>194510</v>
      </c>
      <c r="BB186" s="69">
        <v>0</v>
      </c>
      <c r="BC186" s="69">
        <v>684144</v>
      </c>
      <c r="BD186" s="69">
        <v>0</v>
      </c>
      <c r="BE186" s="69">
        <v>0</v>
      </c>
      <c r="BF186" s="69">
        <v>0</v>
      </c>
      <c r="BG186" s="37">
        <f t="shared" si="8"/>
        <v>0</v>
      </c>
      <c r="BH186" s="17">
        <v>0</v>
      </c>
      <c r="BI186" s="17">
        <v>10656</v>
      </c>
      <c r="BJ186" s="17">
        <v>3623</v>
      </c>
      <c r="BK186" s="17">
        <v>3</v>
      </c>
      <c r="BL186" s="17">
        <v>-38</v>
      </c>
      <c r="BM186" s="17">
        <v>-83</v>
      </c>
      <c r="BN186" s="17">
        <v>-265</v>
      </c>
      <c r="BO186" s="17">
        <v>-525</v>
      </c>
      <c r="BP186" s="17">
        <v>-1043</v>
      </c>
      <c r="BQ186" s="17">
        <v>0</v>
      </c>
      <c r="BR186" s="17">
        <v>198</v>
      </c>
      <c r="BS186" s="17">
        <v>-973</v>
      </c>
      <c r="BT186" s="17">
        <v>-23</v>
      </c>
      <c r="BU186" s="17">
        <v>11530</v>
      </c>
      <c r="BV186" s="17">
        <v>14</v>
      </c>
      <c r="BW186" s="17">
        <v>110</v>
      </c>
      <c r="BX186" s="17">
        <v>121</v>
      </c>
      <c r="BY186" s="17">
        <v>720</v>
      </c>
      <c r="BZ186" s="17">
        <v>10</v>
      </c>
      <c r="CA186" s="17">
        <v>12</v>
      </c>
    </row>
    <row r="187" spans="1:79" s="22" customFormat="1" ht="15.6" x14ac:dyDescent="0.3">
      <c r="A187" s="10">
        <v>21</v>
      </c>
      <c r="B187" s="10" t="s">
        <v>209</v>
      </c>
      <c r="C187" s="10" t="s">
        <v>210</v>
      </c>
      <c r="D187" s="10" t="s">
        <v>197</v>
      </c>
      <c r="E187" s="10" t="s">
        <v>390</v>
      </c>
      <c r="F187" s="10" t="s">
        <v>561</v>
      </c>
      <c r="G187" s="17">
        <v>73892668.799999997</v>
      </c>
      <c r="H187" s="17">
        <v>73898480.629999995</v>
      </c>
      <c r="I187" s="17">
        <v>73079885.659999996</v>
      </c>
      <c r="J187" s="17">
        <v>22115882.940000001</v>
      </c>
      <c r="K187" s="17">
        <v>2941825.25</v>
      </c>
      <c r="L187" s="17">
        <v>8543426.7599999998</v>
      </c>
      <c r="M187" s="17">
        <v>0</v>
      </c>
      <c r="N187" s="17">
        <v>0</v>
      </c>
      <c r="O187" s="17">
        <v>0</v>
      </c>
      <c r="P187" s="17">
        <v>3253917.37</v>
      </c>
      <c r="Q187" s="17">
        <v>0</v>
      </c>
      <c r="R187" s="17">
        <v>0</v>
      </c>
      <c r="S187" s="17">
        <v>25321913.800000001</v>
      </c>
      <c r="T187" s="17">
        <v>7386063.2400000002</v>
      </c>
      <c r="U187" s="17">
        <v>16139.31</v>
      </c>
      <c r="V187" s="17">
        <v>0</v>
      </c>
      <c r="W187" s="17">
        <v>72579598.370000005</v>
      </c>
      <c r="X187" s="17">
        <v>23462.240000000002</v>
      </c>
      <c r="Y187" s="17">
        <v>72603060.609999999</v>
      </c>
      <c r="Z187" s="19">
        <v>0.1054896</v>
      </c>
      <c r="AA187" s="19">
        <v>4.1599999999999998E-2</v>
      </c>
      <c r="AB187" s="17">
        <v>3023891.94</v>
      </c>
      <c r="AC187" s="17">
        <v>5811.83</v>
      </c>
      <c r="AD187" s="17">
        <v>119908.87</v>
      </c>
      <c r="AE187" s="17">
        <v>0</v>
      </c>
      <c r="AF187" s="17">
        <v>1362.4</v>
      </c>
      <c r="AG187" s="11">
        <f t="shared" si="6"/>
        <v>1362.4</v>
      </c>
      <c r="AH187" s="17">
        <v>1667728.14</v>
      </c>
      <c r="AI187" s="17">
        <v>129947.65</v>
      </c>
      <c r="AJ187" s="17">
        <v>419701.57</v>
      </c>
      <c r="AK187" s="17">
        <v>0</v>
      </c>
      <c r="AL187" s="17">
        <v>149206.45000000001</v>
      </c>
      <c r="AM187" s="17">
        <v>0</v>
      </c>
      <c r="AN187" s="17">
        <v>87327.01</v>
      </c>
      <c r="AO187" s="17">
        <v>10300</v>
      </c>
      <c r="AP187" s="17">
        <v>355</v>
      </c>
      <c r="AQ187" s="17">
        <v>0</v>
      </c>
      <c r="AR187" s="17">
        <v>133088.49</v>
      </c>
      <c r="AS187" s="17">
        <v>35408.92</v>
      </c>
      <c r="AT187" s="17">
        <v>0</v>
      </c>
      <c r="AU187" s="17">
        <v>0</v>
      </c>
      <c r="AV187" s="17">
        <v>50869.87</v>
      </c>
      <c r="AW187" s="17">
        <v>0</v>
      </c>
      <c r="AX187" s="17">
        <v>2891526.34</v>
      </c>
      <c r="AY187" s="12">
        <f t="shared" si="7"/>
        <v>0</v>
      </c>
      <c r="AZ187" s="17">
        <v>0</v>
      </c>
      <c r="BA187" s="17">
        <v>194509.9</v>
      </c>
      <c r="BB187" s="17">
        <v>0</v>
      </c>
      <c r="BC187" s="17">
        <v>599048.31000000006</v>
      </c>
      <c r="BD187" s="17">
        <v>0</v>
      </c>
      <c r="BE187" s="17">
        <v>0</v>
      </c>
      <c r="BF187" s="17">
        <v>0</v>
      </c>
      <c r="BG187" s="37">
        <f t="shared" si="8"/>
        <v>0</v>
      </c>
      <c r="BH187" s="17">
        <v>0</v>
      </c>
      <c r="BI187" s="17">
        <v>11062</v>
      </c>
      <c r="BJ187" s="17">
        <v>4423</v>
      </c>
      <c r="BK187" s="17">
        <v>15</v>
      </c>
      <c r="BL187" s="17">
        <v>-19</v>
      </c>
      <c r="BM187" s="17">
        <v>-232</v>
      </c>
      <c r="BN187" s="17">
        <v>-215</v>
      </c>
      <c r="BO187" s="17">
        <v>-1033</v>
      </c>
      <c r="BP187" s="17">
        <v>-638</v>
      </c>
      <c r="BQ187" s="17">
        <v>0</v>
      </c>
      <c r="BR187" s="17">
        <v>-8</v>
      </c>
      <c r="BS187" s="17">
        <v>-753</v>
      </c>
      <c r="BT187" s="17">
        <v>-5</v>
      </c>
      <c r="BU187" s="17">
        <v>12597</v>
      </c>
      <c r="BV187" s="17">
        <v>58</v>
      </c>
      <c r="BW187" s="17">
        <v>134</v>
      </c>
      <c r="BX187" s="17">
        <v>77</v>
      </c>
      <c r="BY187" s="17">
        <v>424</v>
      </c>
      <c r="BZ187" s="17">
        <v>71</v>
      </c>
      <c r="CA187" s="17">
        <v>47</v>
      </c>
    </row>
    <row r="188" spans="1:79" s="22" customFormat="1" ht="15.6" x14ac:dyDescent="0.3">
      <c r="A188" s="10">
        <v>21</v>
      </c>
      <c r="B188" s="10" t="s">
        <v>216</v>
      </c>
      <c r="C188" s="10" t="s">
        <v>217</v>
      </c>
      <c r="D188" s="10" t="s">
        <v>558</v>
      </c>
      <c r="E188" s="10" t="s">
        <v>372</v>
      </c>
      <c r="F188" s="10" t="s">
        <v>559</v>
      </c>
      <c r="G188" s="17">
        <v>93897091.819999993</v>
      </c>
      <c r="H188" s="17">
        <v>93904667.450000003</v>
      </c>
      <c r="I188" s="17">
        <v>91123811.040000007</v>
      </c>
      <c r="J188" s="17">
        <v>4246.62</v>
      </c>
      <c r="K188" s="17">
        <v>7079494.25</v>
      </c>
      <c r="L188" s="17">
        <v>39647744.060000002</v>
      </c>
      <c r="M188" s="17">
        <v>0</v>
      </c>
      <c r="N188" s="17">
        <v>0</v>
      </c>
      <c r="O188" s="17">
        <v>0</v>
      </c>
      <c r="P188" s="17">
        <v>4311140.92</v>
      </c>
      <c r="Q188" s="17">
        <v>0</v>
      </c>
      <c r="R188" s="17">
        <v>0</v>
      </c>
      <c r="S188" s="17">
        <v>18573918.059999999</v>
      </c>
      <c r="T188" s="17">
        <v>16352747.189999999</v>
      </c>
      <c r="U188" s="17">
        <v>0</v>
      </c>
      <c r="V188" s="17">
        <v>0</v>
      </c>
      <c r="W188" s="17">
        <v>90090578.439999998</v>
      </c>
      <c r="X188" s="17">
        <v>7575.63</v>
      </c>
      <c r="Y188" s="17">
        <v>90098154.069999993</v>
      </c>
      <c r="Z188" s="19">
        <v>0.1399406</v>
      </c>
      <c r="AA188" s="19">
        <v>4.5499999999999999E-2</v>
      </c>
      <c r="AB188" s="17">
        <v>4095137.19</v>
      </c>
      <c r="AC188" s="17">
        <v>0</v>
      </c>
      <c r="AD188" s="17">
        <v>0</v>
      </c>
      <c r="AE188" s="17">
        <v>7575.63</v>
      </c>
      <c r="AF188" s="17">
        <v>1088.6500000000001</v>
      </c>
      <c r="AG188" s="11">
        <f t="shared" si="6"/>
        <v>8664.2800000000007</v>
      </c>
      <c r="AH188" s="17">
        <v>2362942.83</v>
      </c>
      <c r="AI188" s="17">
        <v>181281.24</v>
      </c>
      <c r="AJ188" s="17">
        <v>624319.23</v>
      </c>
      <c r="AK188" s="17">
        <v>7743</v>
      </c>
      <c r="AL188" s="17">
        <v>288381.56</v>
      </c>
      <c r="AM188" s="17">
        <v>8254.51</v>
      </c>
      <c r="AN188" s="17">
        <v>48419.45</v>
      </c>
      <c r="AO188" s="17">
        <v>11330</v>
      </c>
      <c r="AP188" s="17">
        <v>23021.59</v>
      </c>
      <c r="AQ188" s="17">
        <v>0</v>
      </c>
      <c r="AR188" s="17">
        <v>137966.35</v>
      </c>
      <c r="AS188" s="17">
        <v>51008.69</v>
      </c>
      <c r="AT188" s="17">
        <v>0</v>
      </c>
      <c r="AU188" s="17">
        <v>0</v>
      </c>
      <c r="AV188" s="17">
        <v>101331.8</v>
      </c>
      <c r="AW188" s="17">
        <v>0</v>
      </c>
      <c r="AX188" s="17">
        <v>3995595.87</v>
      </c>
      <c r="AY188" s="12">
        <f t="shared" si="7"/>
        <v>0</v>
      </c>
      <c r="AZ188" s="17">
        <v>0</v>
      </c>
      <c r="BA188" s="17">
        <v>194514.15</v>
      </c>
      <c r="BB188" s="17">
        <v>4.1500000000000004</v>
      </c>
      <c r="BC188" s="17">
        <v>786477.96</v>
      </c>
      <c r="BD188" s="17">
        <v>0</v>
      </c>
      <c r="BE188" s="17">
        <v>0</v>
      </c>
      <c r="BF188" s="17">
        <v>0</v>
      </c>
      <c r="BG188" s="37">
        <f t="shared" si="8"/>
        <v>0</v>
      </c>
      <c r="BH188" s="17">
        <v>0</v>
      </c>
      <c r="BI188" s="17">
        <v>14821</v>
      </c>
      <c r="BJ188" s="17">
        <v>7383</v>
      </c>
      <c r="BK188" s="17">
        <v>20</v>
      </c>
      <c r="BL188" s="17">
        <v>-2</v>
      </c>
      <c r="BM188" s="17">
        <v>-295</v>
      </c>
      <c r="BN188" s="17">
        <v>-615</v>
      </c>
      <c r="BO188" s="17">
        <v>-2716</v>
      </c>
      <c r="BP188" s="17">
        <v>-1640</v>
      </c>
      <c r="BQ188" s="17">
        <v>0</v>
      </c>
      <c r="BR188" s="17">
        <v>-7</v>
      </c>
      <c r="BS188" s="17">
        <v>-1385</v>
      </c>
      <c r="BT188" s="17">
        <v>-8</v>
      </c>
      <c r="BU188" s="17">
        <v>15556</v>
      </c>
      <c r="BV188" s="17">
        <v>82</v>
      </c>
      <c r="BW188" s="17">
        <v>423</v>
      </c>
      <c r="BX188" s="17">
        <v>126</v>
      </c>
      <c r="BY188" s="17">
        <v>702</v>
      </c>
      <c r="BZ188" s="17">
        <v>113</v>
      </c>
      <c r="CA188" s="17">
        <v>21</v>
      </c>
    </row>
    <row r="189" spans="1:79" s="22" customFormat="1" ht="15.6" x14ac:dyDescent="0.3">
      <c r="A189" s="10">
        <v>21</v>
      </c>
      <c r="B189" s="10" t="s">
        <v>226</v>
      </c>
      <c r="C189" s="10" t="s">
        <v>215</v>
      </c>
      <c r="D189" s="10" t="s">
        <v>569</v>
      </c>
      <c r="E189" s="10" t="s">
        <v>390</v>
      </c>
      <c r="F189" s="10" t="s">
        <v>561</v>
      </c>
      <c r="G189" s="17">
        <v>56457004.619999997</v>
      </c>
      <c r="H189" s="17">
        <v>56457004.619999997</v>
      </c>
      <c r="I189" s="17">
        <v>54334351.119999997</v>
      </c>
      <c r="J189" s="17">
        <v>11278882.98</v>
      </c>
      <c r="K189" s="17">
        <v>1365501.78</v>
      </c>
      <c r="L189" s="17">
        <v>4419131.8099999996</v>
      </c>
      <c r="M189" s="17">
        <v>0</v>
      </c>
      <c r="N189" s="17">
        <v>600</v>
      </c>
      <c r="O189" s="17">
        <v>753.55</v>
      </c>
      <c r="P189" s="17">
        <v>3265925.81</v>
      </c>
      <c r="Q189" s="17">
        <v>0</v>
      </c>
      <c r="R189" s="17">
        <v>0</v>
      </c>
      <c r="S189" s="17">
        <v>25996664.609999999</v>
      </c>
      <c r="T189" s="17">
        <v>6009892.0700000003</v>
      </c>
      <c r="U189" s="17">
        <v>79950.899999999994</v>
      </c>
      <c r="V189" s="17">
        <v>0</v>
      </c>
      <c r="W189" s="17">
        <v>55152805.57</v>
      </c>
      <c r="X189" s="17">
        <v>80550.899999999994</v>
      </c>
      <c r="Y189" s="17">
        <v>55233356.469999999</v>
      </c>
      <c r="Z189" s="19">
        <v>0.18246999999999999</v>
      </c>
      <c r="AA189" s="19">
        <v>5.11E-2</v>
      </c>
      <c r="AB189" s="17">
        <v>2816052.96</v>
      </c>
      <c r="AC189" s="17">
        <v>0</v>
      </c>
      <c r="AD189" s="17">
        <v>0</v>
      </c>
      <c r="AE189" s="17">
        <v>0</v>
      </c>
      <c r="AF189" s="17">
        <v>1714.71</v>
      </c>
      <c r="AG189" s="11">
        <f t="shared" si="6"/>
        <v>1714.71</v>
      </c>
      <c r="AH189" s="17">
        <v>1486466.27</v>
      </c>
      <c r="AI189" s="17">
        <v>120949.77</v>
      </c>
      <c r="AJ189" s="17">
        <v>378182.8</v>
      </c>
      <c r="AK189" s="17">
        <v>0</v>
      </c>
      <c r="AL189" s="17">
        <v>226618.02</v>
      </c>
      <c r="AM189" s="17">
        <v>0</v>
      </c>
      <c r="AN189" s="17">
        <v>74407.72</v>
      </c>
      <c r="AO189" s="17">
        <v>10300</v>
      </c>
      <c r="AP189" s="17">
        <v>44876.75</v>
      </c>
      <c r="AQ189" s="17">
        <v>0</v>
      </c>
      <c r="AR189" s="17">
        <v>142342.04</v>
      </c>
      <c r="AS189" s="17">
        <v>26208.99</v>
      </c>
      <c r="AT189" s="17">
        <v>0</v>
      </c>
      <c r="AU189" s="17">
        <v>0</v>
      </c>
      <c r="AV189" s="17">
        <v>36968.11</v>
      </c>
      <c r="AW189" s="17">
        <v>0</v>
      </c>
      <c r="AX189" s="17">
        <v>3018052.55</v>
      </c>
      <c r="AY189" s="12">
        <f t="shared" si="7"/>
        <v>0</v>
      </c>
      <c r="AZ189" s="17">
        <v>201.92</v>
      </c>
      <c r="BA189" s="17">
        <v>194510</v>
      </c>
      <c r="BB189" s="17">
        <v>0</v>
      </c>
      <c r="BC189" s="17">
        <v>583765.26</v>
      </c>
      <c r="BD189" s="17">
        <v>0</v>
      </c>
      <c r="BE189" s="17">
        <v>0</v>
      </c>
      <c r="BF189" s="17">
        <v>0</v>
      </c>
      <c r="BG189" s="37">
        <f t="shared" si="8"/>
        <v>0</v>
      </c>
      <c r="BH189" s="17">
        <v>0</v>
      </c>
      <c r="BI189" s="17">
        <v>11658</v>
      </c>
      <c r="BJ189" s="17">
        <v>3989</v>
      </c>
      <c r="BK189" s="17">
        <v>68</v>
      </c>
      <c r="BL189" s="17">
        <v>0</v>
      </c>
      <c r="BM189" s="17">
        <v>-265</v>
      </c>
      <c r="BN189" s="17">
        <v>-100</v>
      </c>
      <c r="BO189" s="17">
        <v>-1041</v>
      </c>
      <c r="BP189" s="17">
        <v>-347</v>
      </c>
      <c r="BQ189" s="17">
        <v>139</v>
      </c>
      <c r="BR189" s="17">
        <v>0</v>
      </c>
      <c r="BS189" s="17">
        <v>-1139</v>
      </c>
      <c r="BT189" s="17">
        <v>-7</v>
      </c>
      <c r="BU189" s="17">
        <v>12955</v>
      </c>
      <c r="BV189" s="17">
        <v>9</v>
      </c>
      <c r="BW189" s="17">
        <v>238</v>
      </c>
      <c r="BX189" s="17">
        <v>71</v>
      </c>
      <c r="BY189" s="17">
        <v>593</v>
      </c>
      <c r="BZ189" s="17">
        <v>212</v>
      </c>
      <c r="CA189" s="17">
        <v>25</v>
      </c>
    </row>
    <row r="190" spans="1:79" s="22" customFormat="1" ht="15.6" x14ac:dyDescent="0.3">
      <c r="A190" s="10">
        <v>21</v>
      </c>
      <c r="B190" s="10" t="s">
        <v>228</v>
      </c>
      <c r="C190" s="10" t="s">
        <v>229</v>
      </c>
      <c r="D190" s="10" t="s">
        <v>570</v>
      </c>
      <c r="E190" s="10" t="s">
        <v>390</v>
      </c>
      <c r="F190" s="10" t="s">
        <v>561</v>
      </c>
      <c r="G190" s="17">
        <v>74730459.319999993</v>
      </c>
      <c r="H190" s="17">
        <v>74760500.019999996</v>
      </c>
      <c r="I190" s="17">
        <v>72551131.129999995</v>
      </c>
      <c r="J190" s="17">
        <v>34295138.219999999</v>
      </c>
      <c r="K190" s="17">
        <v>2113241.96</v>
      </c>
      <c r="L190" s="17">
        <v>11605366.609999999</v>
      </c>
      <c r="M190" s="17">
        <v>0</v>
      </c>
      <c r="N190" s="17">
        <v>0</v>
      </c>
      <c r="O190" s="17">
        <v>3952.08</v>
      </c>
      <c r="P190" s="17">
        <v>1691219.37</v>
      </c>
      <c r="Q190" s="17">
        <v>0</v>
      </c>
      <c r="R190" s="17">
        <v>0</v>
      </c>
      <c r="S190" s="17">
        <v>14853165.07</v>
      </c>
      <c r="T190" s="17">
        <v>4436666.76</v>
      </c>
      <c r="U190" s="17">
        <v>0</v>
      </c>
      <c r="V190" s="17">
        <v>0</v>
      </c>
      <c r="W190" s="17">
        <v>71288734.379999995</v>
      </c>
      <c r="X190" s="17">
        <v>28730.22</v>
      </c>
      <c r="Y190" s="17">
        <v>71317464.599999994</v>
      </c>
      <c r="Z190" s="19">
        <v>0.17121839999999999</v>
      </c>
      <c r="AA190" s="19">
        <v>3.2099999999999997E-2</v>
      </c>
      <c r="AB190" s="17">
        <v>2292037.54</v>
      </c>
      <c r="AC190" s="17">
        <v>2053.23</v>
      </c>
      <c r="AD190" s="17">
        <v>35708.35</v>
      </c>
      <c r="AE190" s="17">
        <v>26676.99</v>
      </c>
      <c r="AF190" s="17">
        <v>1429.55</v>
      </c>
      <c r="AG190" s="11">
        <f t="shared" si="6"/>
        <v>28106.54</v>
      </c>
      <c r="AH190" s="17">
        <v>1075305.29</v>
      </c>
      <c r="AI190" s="17">
        <v>84563.16</v>
      </c>
      <c r="AJ190" s="17">
        <v>226288</v>
      </c>
      <c r="AK190" s="17">
        <v>89550.71</v>
      </c>
      <c r="AL190" s="17">
        <v>224550.44</v>
      </c>
      <c r="AM190" s="17">
        <v>8219</v>
      </c>
      <c r="AN190" s="17">
        <v>63063.78</v>
      </c>
      <c r="AO190" s="17">
        <v>9270</v>
      </c>
      <c r="AP190" s="17">
        <v>9937.27</v>
      </c>
      <c r="AQ190" s="17">
        <v>64929.5</v>
      </c>
      <c r="AR190" s="17">
        <v>176027.5</v>
      </c>
      <c r="AS190" s="17">
        <v>24048</v>
      </c>
      <c r="AT190" s="17">
        <v>3937.5</v>
      </c>
      <c r="AU190" s="17">
        <v>9612.25</v>
      </c>
      <c r="AV190" s="17">
        <v>35372.910000000003</v>
      </c>
      <c r="AW190" s="17">
        <v>0</v>
      </c>
      <c r="AX190" s="17">
        <v>2183517</v>
      </c>
      <c r="AY190" s="12">
        <f t="shared" si="7"/>
        <v>0</v>
      </c>
      <c r="AZ190" s="17">
        <v>0</v>
      </c>
      <c r="BA190" s="17">
        <v>194510</v>
      </c>
      <c r="BB190" s="17">
        <v>0</v>
      </c>
      <c r="BC190" s="17">
        <v>464096.59</v>
      </c>
      <c r="BD190" s="17">
        <v>0</v>
      </c>
      <c r="BE190" s="17">
        <v>0</v>
      </c>
      <c r="BF190" s="17">
        <v>0</v>
      </c>
      <c r="BG190" s="37">
        <f t="shared" si="8"/>
        <v>0</v>
      </c>
      <c r="BH190" s="17">
        <v>0</v>
      </c>
      <c r="BI190" s="17">
        <v>4844</v>
      </c>
      <c r="BJ190" s="17">
        <v>3149</v>
      </c>
      <c r="BK190" s="17">
        <v>3</v>
      </c>
      <c r="BL190" s="17">
        <v>2</v>
      </c>
      <c r="BM190" s="17">
        <v>-300</v>
      </c>
      <c r="BN190" s="17">
        <v>-277</v>
      </c>
      <c r="BO190" s="17">
        <v>-944</v>
      </c>
      <c r="BP190" s="17">
        <v>-346</v>
      </c>
      <c r="BQ190" s="17">
        <v>7</v>
      </c>
      <c r="BR190" s="17">
        <v>81</v>
      </c>
      <c r="BS190" s="17">
        <v>-375</v>
      </c>
      <c r="BT190" s="17">
        <v>0</v>
      </c>
      <c r="BU190" s="17">
        <v>5844</v>
      </c>
      <c r="BV190" s="17">
        <v>7</v>
      </c>
      <c r="BW190" s="17">
        <v>139</v>
      </c>
      <c r="BX190" s="17">
        <v>22</v>
      </c>
      <c r="BY190" s="17">
        <v>191</v>
      </c>
      <c r="BZ190" s="17">
        <v>15</v>
      </c>
      <c r="CA190" s="17">
        <v>8</v>
      </c>
    </row>
    <row r="191" spans="1:79" s="22" customFormat="1" ht="15.6" x14ac:dyDescent="0.3">
      <c r="A191" s="10">
        <v>21</v>
      </c>
      <c r="B191" s="10" t="s">
        <v>232</v>
      </c>
      <c r="C191" s="10" t="s">
        <v>233</v>
      </c>
      <c r="D191" s="10" t="s">
        <v>571</v>
      </c>
      <c r="E191" s="10" t="s">
        <v>381</v>
      </c>
      <c r="F191" s="10" t="s">
        <v>561</v>
      </c>
      <c r="G191" s="17">
        <v>65187833.109999999</v>
      </c>
      <c r="H191" s="17">
        <v>65187833.109999999</v>
      </c>
      <c r="I191" s="17">
        <v>64142324.369999997</v>
      </c>
      <c r="J191" s="17">
        <v>12716727.15</v>
      </c>
      <c r="K191" s="17">
        <v>2161480.17</v>
      </c>
      <c r="L191" s="17">
        <v>10878573.689999999</v>
      </c>
      <c r="M191" s="17">
        <v>0</v>
      </c>
      <c r="N191" s="17">
        <v>0</v>
      </c>
      <c r="O191" s="17">
        <v>165682.42000000001</v>
      </c>
      <c r="P191" s="17">
        <v>2544835.13</v>
      </c>
      <c r="Q191" s="17">
        <v>0</v>
      </c>
      <c r="R191" s="17">
        <v>0</v>
      </c>
      <c r="S191" s="17">
        <v>20333198.670000002</v>
      </c>
      <c r="T191" s="17">
        <v>8697363.6799999997</v>
      </c>
      <c r="U191" s="17">
        <v>0</v>
      </c>
      <c r="V191" s="17">
        <v>0</v>
      </c>
      <c r="W191" s="17">
        <v>60535984.710000001</v>
      </c>
      <c r="X191" s="17">
        <v>0</v>
      </c>
      <c r="Y191" s="17">
        <v>60535984.710000001</v>
      </c>
      <c r="Z191" s="19">
        <v>0.19569619999999999</v>
      </c>
      <c r="AA191" s="19">
        <v>5.0200000000000002E-2</v>
      </c>
      <c r="AB191" s="17">
        <v>3038123.8</v>
      </c>
      <c r="AC191" s="17">
        <v>0</v>
      </c>
      <c r="AD191" s="17">
        <v>0</v>
      </c>
      <c r="AE191" s="17">
        <v>0</v>
      </c>
      <c r="AF191" s="17">
        <v>0</v>
      </c>
      <c r="AG191" s="11">
        <f t="shared" si="6"/>
        <v>0</v>
      </c>
      <c r="AH191" s="17">
        <v>1523799.72</v>
      </c>
      <c r="AI191" s="17">
        <v>125819.48</v>
      </c>
      <c r="AJ191" s="17">
        <v>336516.97</v>
      </c>
      <c r="AK191" s="17">
        <v>0</v>
      </c>
      <c r="AL191" s="17">
        <v>245286.41</v>
      </c>
      <c r="AM191" s="17">
        <v>6214.95</v>
      </c>
      <c r="AN191" s="17">
        <v>64975.29</v>
      </c>
      <c r="AO191" s="17">
        <v>10300</v>
      </c>
      <c r="AP191" s="17">
        <v>0</v>
      </c>
      <c r="AQ191" s="17">
        <v>0</v>
      </c>
      <c r="AR191" s="17">
        <v>151352.93</v>
      </c>
      <c r="AS191" s="17">
        <v>14310.81</v>
      </c>
      <c r="AT191" s="17">
        <v>0</v>
      </c>
      <c r="AU191" s="17">
        <v>849.06</v>
      </c>
      <c r="AV191" s="17">
        <v>65104.23</v>
      </c>
      <c r="AW191" s="17">
        <v>0</v>
      </c>
      <c r="AX191" s="17">
        <v>2733320.94</v>
      </c>
      <c r="AY191" s="12">
        <f t="shared" si="7"/>
        <v>0</v>
      </c>
      <c r="AZ191" s="17">
        <v>68.61</v>
      </c>
      <c r="BA191" s="17">
        <v>194509.6</v>
      </c>
      <c r="BB191" s="17">
        <v>0</v>
      </c>
      <c r="BC191" s="17">
        <v>630314.02</v>
      </c>
      <c r="BD191" s="17">
        <v>0</v>
      </c>
      <c r="BE191" s="17">
        <v>0</v>
      </c>
      <c r="BF191" s="17">
        <v>0</v>
      </c>
      <c r="BG191" s="37">
        <f t="shared" si="8"/>
        <v>0</v>
      </c>
      <c r="BH191" s="17">
        <v>0</v>
      </c>
      <c r="BI191" s="17">
        <v>9801</v>
      </c>
      <c r="BJ191" s="17">
        <v>5444</v>
      </c>
      <c r="BK191" s="17">
        <v>65</v>
      </c>
      <c r="BL191" s="17">
        <v>-6</v>
      </c>
      <c r="BM191" s="17">
        <v>-230</v>
      </c>
      <c r="BN191" s="17">
        <v>-138</v>
      </c>
      <c r="BO191" s="17">
        <v>-1553</v>
      </c>
      <c r="BP191" s="17">
        <v>-412</v>
      </c>
      <c r="BQ191" s="17">
        <v>94</v>
      </c>
      <c r="BR191" s="17">
        <v>0</v>
      </c>
      <c r="BS191" s="17">
        <v>-837</v>
      </c>
      <c r="BT191" s="17">
        <v>-5</v>
      </c>
      <c r="BU191" s="17">
        <v>12223</v>
      </c>
      <c r="BV191" s="17">
        <v>14</v>
      </c>
      <c r="BW191" s="17">
        <v>162</v>
      </c>
      <c r="BX191" s="17">
        <v>37</v>
      </c>
      <c r="BY191" s="17">
        <v>604</v>
      </c>
      <c r="BZ191" s="17">
        <v>0</v>
      </c>
      <c r="CA191" s="17">
        <v>34</v>
      </c>
    </row>
    <row r="192" spans="1:79" s="22" customFormat="1" ht="15.6" x14ac:dyDescent="0.3">
      <c r="A192" s="10">
        <v>21</v>
      </c>
      <c r="B192" s="10" t="s">
        <v>234</v>
      </c>
      <c r="C192" s="10" t="s">
        <v>70</v>
      </c>
      <c r="D192" s="10" t="s">
        <v>558</v>
      </c>
      <c r="E192" s="10" t="s">
        <v>372</v>
      </c>
      <c r="F192" s="10" t="s">
        <v>559</v>
      </c>
      <c r="G192" s="17">
        <v>84906960.510000005</v>
      </c>
      <c r="H192" s="17">
        <v>84924761.329999998</v>
      </c>
      <c r="I192" s="17">
        <v>82454368.989999995</v>
      </c>
      <c r="J192" s="17">
        <v>50663.4</v>
      </c>
      <c r="K192" s="17">
        <v>6190773.5700000003</v>
      </c>
      <c r="L192" s="17">
        <v>33403698.219999999</v>
      </c>
      <c r="M192" s="17">
        <v>0</v>
      </c>
      <c r="N192" s="17">
        <v>0</v>
      </c>
      <c r="O192" s="17">
        <v>1650</v>
      </c>
      <c r="P192" s="17">
        <v>4174823.23</v>
      </c>
      <c r="Q192" s="17">
        <v>0</v>
      </c>
      <c r="R192" s="17">
        <v>0</v>
      </c>
      <c r="S192" s="17">
        <v>20205730.379999999</v>
      </c>
      <c r="T192" s="17">
        <v>13583708.449999999</v>
      </c>
      <c r="U192" s="17">
        <v>0</v>
      </c>
      <c r="V192" s="17">
        <v>0</v>
      </c>
      <c r="W192" s="17">
        <v>81294975.840000004</v>
      </c>
      <c r="X192" s="17">
        <v>113516.45</v>
      </c>
      <c r="Y192" s="17">
        <v>81408492.290000007</v>
      </c>
      <c r="Z192" s="19">
        <v>0.1371433</v>
      </c>
      <c r="AA192" s="19">
        <v>4.5100000000000001E-2</v>
      </c>
      <c r="AB192" s="17">
        <v>3665414.06</v>
      </c>
      <c r="AC192" s="17">
        <v>0</v>
      </c>
      <c r="AD192" s="17">
        <v>0</v>
      </c>
      <c r="AE192" s="17">
        <v>13877.77</v>
      </c>
      <c r="AF192" s="17">
        <v>1659.09</v>
      </c>
      <c r="AG192" s="11">
        <f t="shared" si="6"/>
        <v>15536.86</v>
      </c>
      <c r="AH192" s="17">
        <v>2017217.66</v>
      </c>
      <c r="AI192" s="17">
        <v>162797.47</v>
      </c>
      <c r="AJ192" s="17">
        <v>462309.81</v>
      </c>
      <c r="AK192" s="17">
        <v>99980.33</v>
      </c>
      <c r="AL192" s="17">
        <v>292414.75</v>
      </c>
      <c r="AM192" s="17">
        <v>8176.18</v>
      </c>
      <c r="AN192" s="17">
        <v>98996.9</v>
      </c>
      <c r="AO192" s="17">
        <v>10815</v>
      </c>
      <c r="AP192" s="17">
        <v>41146.14</v>
      </c>
      <c r="AQ192" s="17">
        <v>0</v>
      </c>
      <c r="AR192" s="17">
        <v>123405.04</v>
      </c>
      <c r="AS192" s="17">
        <v>45830.64</v>
      </c>
      <c r="AT192" s="17">
        <v>12936.64</v>
      </c>
      <c r="AU192" s="17">
        <v>1350.04</v>
      </c>
      <c r="AV192" s="17">
        <v>42647.65</v>
      </c>
      <c r="AW192" s="17">
        <v>0</v>
      </c>
      <c r="AX192" s="17">
        <v>3524093.52</v>
      </c>
      <c r="AY192" s="12">
        <f t="shared" si="7"/>
        <v>0</v>
      </c>
      <c r="AZ192" s="17">
        <v>0</v>
      </c>
      <c r="BA192" s="17">
        <v>194510</v>
      </c>
      <c r="BB192" s="17">
        <v>0</v>
      </c>
      <c r="BC192" s="17">
        <v>725963.71</v>
      </c>
      <c r="BD192" s="17">
        <v>0</v>
      </c>
      <c r="BE192" s="17">
        <v>0</v>
      </c>
      <c r="BF192" s="17">
        <v>0</v>
      </c>
      <c r="BG192" s="37">
        <f t="shared" si="8"/>
        <v>0</v>
      </c>
      <c r="BH192" s="17">
        <v>0</v>
      </c>
      <c r="BI192" s="17">
        <v>11228</v>
      </c>
      <c r="BJ192" s="17">
        <v>6918</v>
      </c>
      <c r="BK192" s="17">
        <v>0</v>
      </c>
      <c r="BL192" s="17">
        <v>79</v>
      </c>
      <c r="BM192" s="17">
        <v>-281</v>
      </c>
      <c r="BN192" s="17">
        <v>-467</v>
      </c>
      <c r="BO192" s="17">
        <v>-3045</v>
      </c>
      <c r="BP192" s="17">
        <v>-1333</v>
      </c>
      <c r="BQ192" s="17">
        <v>-8</v>
      </c>
      <c r="BR192" s="17">
        <v>-8</v>
      </c>
      <c r="BS192" s="17">
        <v>-1195</v>
      </c>
      <c r="BT192" s="17">
        <v>-5</v>
      </c>
      <c r="BU192" s="17">
        <v>11883</v>
      </c>
      <c r="BV192" s="17">
        <v>3</v>
      </c>
      <c r="BW192" s="17">
        <v>522</v>
      </c>
      <c r="BX192" s="17">
        <v>103</v>
      </c>
      <c r="BY192" s="17">
        <v>422</v>
      </c>
      <c r="BZ192" s="17">
        <v>148</v>
      </c>
      <c r="CA192" s="17">
        <v>0</v>
      </c>
    </row>
    <row r="194" spans="1:1" ht="13.2" x14ac:dyDescent="0.25">
      <c r="A194" s="53" t="s">
        <v>598</v>
      </c>
    </row>
  </sheetData>
  <mergeCells count="5">
    <mergeCell ref="BW4:CA4"/>
    <mergeCell ref="J4:L4"/>
    <mergeCell ref="M4:N4"/>
    <mergeCell ref="O4:P4"/>
    <mergeCell ref="Q4:R4"/>
  </mergeCells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ar11ch13</vt:lpstr>
      <vt:lpstr>ar10ch13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13 STANDING TRUSTEE FY11 AUDITED ANNUAL REPORTS </dc:title>
  <dc:creator>Finan, Debra  (USTP)</dc:creator>
  <cp:lastModifiedBy>Chery, Rose</cp:lastModifiedBy>
  <dcterms:created xsi:type="dcterms:W3CDTF">2010-12-09T13:46:49Z</dcterms:created>
  <dcterms:modified xsi:type="dcterms:W3CDTF">2017-11-09T19:23:16Z</dcterms:modified>
</cp:coreProperties>
</file>