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360" yWindow="672" windowWidth="15576" windowHeight="9576"/>
  </bookViews>
  <sheets>
    <sheet name="ar12ch13" sheetId="1" r:id="rId1"/>
  </sheets>
  <definedNames>
    <definedName name="ar10ch13">ar12ch13!$A$9:$CB$191</definedName>
  </definedNames>
  <calcPr calcId="152511"/>
</workbook>
</file>

<file path=xl/calcChain.xml><?xml version="1.0" encoding="utf-8"?>
<calcChain xmlns="http://schemas.openxmlformats.org/spreadsheetml/2006/main">
  <c r="T7" i="1" l="1"/>
  <c r="T6" i="1"/>
  <c r="P7" i="1"/>
  <c r="P6" i="1"/>
  <c r="AR162" i="1" l="1"/>
  <c r="BH183" i="1" l="1"/>
  <c r="AY183" i="1"/>
  <c r="AG183" i="1"/>
  <c r="AR185" i="1" l="1"/>
  <c r="I185" i="1"/>
  <c r="AR159" i="1" l="1"/>
  <c r="AR150" i="1" l="1"/>
  <c r="AY144" i="1"/>
  <c r="Z126" i="1" l="1"/>
  <c r="I123" i="1"/>
  <c r="I54" i="1" l="1"/>
  <c r="AR92" i="1" l="1"/>
  <c r="AR85" i="1" l="1"/>
  <c r="I126" i="1" l="1"/>
  <c r="AR132" i="1" l="1"/>
  <c r="AR131" i="1"/>
  <c r="AR129" i="1"/>
  <c r="AR128" i="1"/>
  <c r="AR108" i="1" l="1"/>
  <c r="AR103" i="1"/>
  <c r="AY191" i="1" l="1"/>
  <c r="AY190" i="1"/>
  <c r="AY189" i="1"/>
  <c r="AY188" i="1"/>
  <c r="AY187" i="1"/>
  <c r="AY186" i="1"/>
  <c r="AY185" i="1"/>
  <c r="AY184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6" i="1"/>
  <c r="AY155" i="1"/>
  <c r="AY154" i="1"/>
  <c r="AY153" i="1"/>
  <c r="AY152" i="1"/>
  <c r="AY151" i="1"/>
  <c r="AY150" i="1"/>
  <c r="AY149" i="1"/>
  <c r="AY148" i="1"/>
  <c r="AY147" i="1"/>
  <c r="AY146" i="1"/>
  <c r="AY145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R53" i="1" l="1"/>
  <c r="AA53" i="1"/>
  <c r="I53" i="1"/>
  <c r="AG191" i="1" l="1"/>
  <c r="AG190" i="1"/>
  <c r="AG189" i="1"/>
  <c r="AG188" i="1"/>
  <c r="AG187" i="1"/>
  <c r="AG186" i="1"/>
  <c r="AG185" i="1"/>
  <c r="AG184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5" i="1"/>
  <c r="AG164" i="1"/>
  <c r="AG163" i="1"/>
  <c r="AG162" i="1"/>
  <c r="AG161" i="1"/>
  <c r="AG160" i="1"/>
  <c r="AG159" i="1"/>
  <c r="AG158" i="1"/>
  <c r="AG157" i="1"/>
  <c r="AG156" i="1"/>
  <c r="AG155" i="1"/>
  <c r="AG154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4" i="1"/>
  <c r="AG133" i="1"/>
  <c r="AG132" i="1"/>
  <c r="AG131" i="1"/>
  <c r="AG130" i="1"/>
  <c r="AG129" i="1"/>
  <c r="AG128" i="1"/>
  <c r="AG127" i="1"/>
  <c r="AG126" i="1"/>
  <c r="AG125" i="1"/>
  <c r="AG124" i="1"/>
  <c r="AG123" i="1"/>
  <c r="AG122" i="1"/>
  <c r="AG121" i="1"/>
  <c r="AG120" i="1"/>
  <c r="AG119" i="1"/>
  <c r="AG118" i="1"/>
  <c r="AG117" i="1"/>
  <c r="AG116" i="1"/>
  <c r="AG115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75" i="1"/>
  <c r="AG74" i="1"/>
  <c r="AG73" i="1"/>
  <c r="AG72" i="1"/>
  <c r="AG71" i="1"/>
  <c r="AG69" i="1"/>
  <c r="AG68" i="1"/>
  <c r="AG67" i="1"/>
  <c r="AG66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BH191" i="1" l="1"/>
  <c r="BH190" i="1"/>
  <c r="BH189" i="1"/>
  <c r="BH188" i="1"/>
  <c r="BH187" i="1"/>
  <c r="BH186" i="1"/>
  <c r="BH185" i="1"/>
  <c r="BH184" i="1"/>
  <c r="BH182" i="1"/>
  <c r="BH181" i="1"/>
  <c r="BH180" i="1"/>
  <c r="BH179" i="1"/>
  <c r="BH178" i="1"/>
  <c r="BH177" i="1"/>
  <c r="BH176" i="1"/>
  <c r="BH175" i="1"/>
  <c r="BH174" i="1"/>
  <c r="BH173" i="1"/>
  <c r="BH172" i="1"/>
  <c r="BH171" i="1"/>
  <c r="BH170" i="1"/>
  <c r="BH169" i="1"/>
  <c r="BH168" i="1"/>
  <c r="BH167" i="1"/>
  <c r="BH166" i="1"/>
  <c r="BH165" i="1"/>
  <c r="BH164" i="1"/>
  <c r="BH163" i="1"/>
  <c r="BH162" i="1"/>
  <c r="BH161" i="1"/>
  <c r="BH160" i="1"/>
  <c r="BH159" i="1"/>
  <c r="BH158" i="1"/>
  <c r="BH157" i="1"/>
  <c r="BH156" i="1"/>
  <c r="BH155" i="1"/>
  <c r="BH154" i="1"/>
  <c r="BH153" i="1"/>
  <c r="BH152" i="1"/>
  <c r="BH151" i="1"/>
  <c r="BH150" i="1"/>
  <c r="BH149" i="1"/>
  <c r="BH148" i="1"/>
  <c r="BH147" i="1"/>
  <c r="BH146" i="1"/>
  <c r="BH145" i="1"/>
  <c r="BH144" i="1"/>
  <c r="BH143" i="1"/>
  <c r="BH142" i="1"/>
  <c r="BH141" i="1"/>
  <c r="BH140" i="1"/>
  <c r="BH139" i="1"/>
  <c r="BH138" i="1"/>
  <c r="BH137" i="1"/>
  <c r="BH136" i="1"/>
  <c r="BH135" i="1"/>
  <c r="BH134" i="1"/>
  <c r="BH133" i="1"/>
  <c r="BH132" i="1"/>
  <c r="BH131" i="1"/>
  <c r="BH130" i="1"/>
  <c r="BH129" i="1"/>
  <c r="BH128" i="1"/>
  <c r="BH127" i="1"/>
  <c r="BH126" i="1"/>
  <c r="BH125" i="1"/>
  <c r="BH124" i="1"/>
  <c r="BH123" i="1"/>
  <c r="BH122" i="1"/>
  <c r="BH121" i="1"/>
  <c r="BH120" i="1"/>
  <c r="BH119" i="1"/>
  <c r="BH118" i="1"/>
  <c r="BH117" i="1"/>
  <c r="BH116" i="1"/>
  <c r="BH115" i="1"/>
  <c r="BH113" i="1"/>
  <c r="BH112" i="1"/>
  <c r="BH111" i="1"/>
  <c r="BH110" i="1"/>
  <c r="BH109" i="1"/>
  <c r="BH108" i="1"/>
  <c r="BH107" i="1"/>
  <c r="BH106" i="1"/>
  <c r="BH105" i="1"/>
  <c r="BH104" i="1"/>
  <c r="BH103" i="1"/>
  <c r="BH102" i="1"/>
  <c r="BH101" i="1"/>
  <c r="BH100" i="1"/>
  <c r="BH99" i="1"/>
  <c r="BH98" i="1"/>
  <c r="BH97" i="1"/>
  <c r="BH96" i="1"/>
  <c r="BH95" i="1"/>
  <c r="BH94" i="1"/>
  <c r="BH93" i="1"/>
  <c r="BH92" i="1"/>
  <c r="BH91" i="1"/>
  <c r="BH90" i="1"/>
  <c r="BH89" i="1"/>
  <c r="BH88" i="1"/>
  <c r="BH87" i="1"/>
  <c r="BH86" i="1"/>
  <c r="BH85" i="1"/>
  <c r="BH84" i="1"/>
  <c r="BH83" i="1"/>
  <c r="BH82" i="1"/>
  <c r="BH81" i="1"/>
  <c r="BH80" i="1"/>
  <c r="BH79" i="1"/>
  <c r="BH78" i="1"/>
  <c r="BH77" i="1"/>
  <c r="BH76" i="1"/>
  <c r="BH75" i="1"/>
  <c r="BH74" i="1"/>
  <c r="BH73" i="1"/>
  <c r="BH72" i="1"/>
  <c r="BH71" i="1"/>
  <c r="BH69" i="1"/>
  <c r="BH68" i="1"/>
  <c r="BH67" i="1"/>
  <c r="BH66" i="1"/>
  <c r="BH65" i="1"/>
  <c r="BH64" i="1"/>
  <c r="BH63" i="1"/>
  <c r="BH62" i="1"/>
  <c r="BH61" i="1"/>
  <c r="BH60" i="1"/>
  <c r="BH59" i="1"/>
  <c r="BH58" i="1"/>
  <c r="BH57" i="1"/>
  <c r="BH56" i="1"/>
  <c r="BH55" i="1"/>
  <c r="BH54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</calcChain>
</file>

<file path=xl/sharedStrings.xml><?xml version="1.0" encoding="utf-8"?>
<sst xmlns="http://schemas.openxmlformats.org/spreadsheetml/2006/main" count="950" uniqueCount="598">
  <si>
    <t>Balboa</t>
  </si>
  <si>
    <t>Isabel</t>
  </si>
  <si>
    <t>Bankowski</t>
  </si>
  <si>
    <t>Carolyn</t>
  </si>
  <si>
    <t>Barkley, Jr.</t>
  </si>
  <si>
    <t>Harold</t>
  </si>
  <si>
    <t>Bates</t>
  </si>
  <si>
    <t>Carl</t>
  </si>
  <si>
    <t>Beaulieu</t>
  </si>
  <si>
    <t>Sterling</t>
  </si>
  <si>
    <t>Bell</t>
  </si>
  <si>
    <t>J.C.</t>
  </si>
  <si>
    <t>Beskin</t>
  </si>
  <si>
    <t>Herbert</t>
  </si>
  <si>
    <t>Billingslea, Jr.</t>
  </si>
  <si>
    <t>Thomas</t>
  </si>
  <si>
    <t>Black, Jr.</t>
  </si>
  <si>
    <t>Joseph</t>
  </si>
  <si>
    <t>Boudloche</t>
  </si>
  <si>
    <t>Cindy</t>
  </si>
  <si>
    <t>Boyajian</t>
  </si>
  <si>
    <t>John</t>
  </si>
  <si>
    <t>Branigan</t>
  </si>
  <si>
    <t>Timothy</t>
  </si>
  <si>
    <t>Brothers</t>
  </si>
  <si>
    <t>Robert</t>
  </si>
  <si>
    <t>Brown</t>
  </si>
  <si>
    <t>Russell</t>
  </si>
  <si>
    <t>Sylvia</t>
  </si>
  <si>
    <t>Brunner</t>
  </si>
  <si>
    <t>Daniel</t>
  </si>
  <si>
    <t>Burden</t>
  </si>
  <si>
    <t>Beverly</t>
  </si>
  <si>
    <t>Burks</t>
  </si>
  <si>
    <t>Margaret</t>
  </si>
  <si>
    <t>Carlson</t>
  </si>
  <si>
    <t>Kyle</t>
  </si>
  <si>
    <t>Carrion</t>
  </si>
  <si>
    <t>Jose</t>
  </si>
  <si>
    <t>Carroll</t>
  </si>
  <si>
    <t>Krispen</t>
  </si>
  <si>
    <t>Celli</t>
  </si>
  <si>
    <t>Andrea</t>
  </si>
  <si>
    <t>Chael</t>
  </si>
  <si>
    <t>Paul</t>
  </si>
  <si>
    <t>William</t>
  </si>
  <si>
    <t>Clark</t>
  </si>
  <si>
    <t>Michael</t>
  </si>
  <si>
    <t>Cohen</t>
  </si>
  <si>
    <t>Amrane</t>
  </si>
  <si>
    <t>Cosby</t>
  </si>
  <si>
    <t>Ellen</t>
  </si>
  <si>
    <t>Aikman</t>
  </si>
  <si>
    <t>Donald</t>
  </si>
  <si>
    <t>Anderson</t>
  </si>
  <si>
    <t>Kevin</t>
  </si>
  <si>
    <t>Babin</t>
  </si>
  <si>
    <t>Joyce</t>
  </si>
  <si>
    <t>Countryman</t>
  </si>
  <si>
    <t>Janna</t>
  </si>
  <si>
    <t>Cox</t>
  </si>
  <si>
    <t>Stuart</t>
  </si>
  <si>
    <t>Crawford</t>
  </si>
  <si>
    <t>Annette</t>
  </si>
  <si>
    <t>Cuntz</t>
  </si>
  <si>
    <t>Warren</t>
  </si>
  <si>
    <t>Curry</t>
  </si>
  <si>
    <t>Nancy</t>
  </si>
  <si>
    <t>Danielson</t>
  </si>
  <si>
    <t>Rodney</t>
  </si>
  <si>
    <t>Decker</t>
  </si>
  <si>
    <t>DeHart, III</t>
  </si>
  <si>
    <t>Charles</t>
  </si>
  <si>
    <t>DeLaney</t>
  </si>
  <si>
    <t>Ann</t>
  </si>
  <si>
    <t>Dockery</t>
  </si>
  <si>
    <t>Kathy</t>
  </si>
  <si>
    <t>Drewes</t>
  </si>
  <si>
    <t>Wayne</t>
  </si>
  <si>
    <t>Drummond</t>
  </si>
  <si>
    <t>Dunbar</t>
  </si>
  <si>
    <t>Carol</t>
  </si>
  <si>
    <t>Eck</t>
  </si>
  <si>
    <t>Lonnie</t>
  </si>
  <si>
    <t>Fessenden</t>
  </si>
  <si>
    <t>Peter</t>
  </si>
  <si>
    <t>Fink</t>
  </si>
  <si>
    <t>Richard</t>
  </si>
  <si>
    <t>K. Michael</t>
  </si>
  <si>
    <t>Gallo</t>
  </si>
  <si>
    <t>Gooding</t>
  </si>
  <si>
    <t>Jack</t>
  </si>
  <si>
    <t>Goodman</t>
  </si>
  <si>
    <t>Adam</t>
  </si>
  <si>
    <t>Goodwin</t>
  </si>
  <si>
    <t>Joy</t>
  </si>
  <si>
    <t>Greenberg</t>
  </si>
  <si>
    <t>Marie-Ann</t>
  </si>
  <si>
    <t>Griffin</t>
  </si>
  <si>
    <t>Grigsby</t>
  </si>
  <si>
    <t>Grossman</t>
  </si>
  <si>
    <t>Mary</t>
  </si>
  <si>
    <t>Gustafson</t>
  </si>
  <si>
    <t>Hamilton</t>
  </si>
  <si>
    <t>Jan</t>
  </si>
  <si>
    <t>Hardeman</t>
  </si>
  <si>
    <t>Hart</t>
  </si>
  <si>
    <t>Leigh</t>
  </si>
  <si>
    <t>Hastings</t>
  </si>
  <si>
    <t>E. Eugene</t>
  </si>
  <si>
    <t>Heitkamp</t>
  </si>
  <si>
    <t>Hendren, Jr.</t>
  </si>
  <si>
    <t>Ray</t>
  </si>
  <si>
    <t>Henley, Jr.</t>
  </si>
  <si>
    <t>James</t>
  </si>
  <si>
    <t>Holland</t>
  </si>
  <si>
    <t>Gretchen</t>
  </si>
  <si>
    <t>Hope</t>
  </si>
  <si>
    <t>Camille</t>
  </si>
  <si>
    <t>Howe</t>
  </si>
  <si>
    <t>David</t>
  </si>
  <si>
    <t>Hu</t>
  </si>
  <si>
    <t>Howard</t>
  </si>
  <si>
    <t>Hurst</t>
  </si>
  <si>
    <t>Kristin</t>
  </si>
  <si>
    <t>Ivy</t>
  </si>
  <si>
    <t>Kearney</t>
  </si>
  <si>
    <t>Keller</t>
  </si>
  <si>
    <t>Jasmine</t>
  </si>
  <si>
    <t>Kellner</t>
  </si>
  <si>
    <t>Jeffrey</t>
  </si>
  <si>
    <t>Kerney</t>
  </si>
  <si>
    <t>Gwendolyn</t>
  </si>
  <si>
    <t>Kerns</t>
  </si>
  <si>
    <t>Dianne</t>
  </si>
  <si>
    <t>King</t>
  </si>
  <si>
    <t>LaBarge, Jr.</t>
  </si>
  <si>
    <t>Langehennig</t>
  </si>
  <si>
    <t>Deborah</t>
  </si>
  <si>
    <t>Laughlin</t>
  </si>
  <si>
    <t>Kathleen</t>
  </si>
  <si>
    <t>Lawrence</t>
  </si>
  <si>
    <t>Long</t>
  </si>
  <si>
    <t>Fred</t>
  </si>
  <si>
    <t>Macco</t>
  </si>
  <si>
    <t>Maney</t>
  </si>
  <si>
    <t>Edward</t>
  </si>
  <si>
    <t>Marshall</t>
  </si>
  <si>
    <t>Marilyn</t>
  </si>
  <si>
    <t>Massey</t>
  </si>
  <si>
    <t>Elaina</t>
  </si>
  <si>
    <t>McCallister</t>
  </si>
  <si>
    <t>McCarty</t>
  </si>
  <si>
    <t>Mark</t>
  </si>
  <si>
    <t>Meredith</t>
  </si>
  <si>
    <t>O. Byron</t>
  </si>
  <si>
    <t>Meyer</t>
  </si>
  <si>
    <t>Lydia</t>
  </si>
  <si>
    <t>Miller</t>
  </si>
  <si>
    <t>Debra</t>
  </si>
  <si>
    <t>Mogavero</t>
  </si>
  <si>
    <t>Albert</t>
  </si>
  <si>
    <t>Morris</t>
  </si>
  <si>
    <t>Helen</t>
  </si>
  <si>
    <t>Neway</t>
  </si>
  <si>
    <t>Norwood</t>
  </si>
  <si>
    <t>Gary</t>
  </si>
  <si>
    <t>O'Cheskey</t>
  </si>
  <si>
    <t>Walter</t>
  </si>
  <si>
    <t>Oliveras-Rivera</t>
  </si>
  <si>
    <t>Alejandro</t>
  </si>
  <si>
    <t>Pappalardo</t>
  </si>
  <si>
    <t>Denise</t>
  </si>
  <si>
    <t>Peake</t>
  </si>
  <si>
    <t>Pees</t>
  </si>
  <si>
    <t>Frank</t>
  </si>
  <si>
    <t>Powers</t>
  </si>
  <si>
    <t>Reiber</t>
  </si>
  <si>
    <t>George</t>
  </si>
  <si>
    <t>Reigle</t>
  </si>
  <si>
    <t>Frederick</t>
  </si>
  <si>
    <t>Ridgway</t>
  </si>
  <si>
    <t>Rodgers</t>
  </si>
  <si>
    <t>Brett</t>
  </si>
  <si>
    <t>Rodriguez</t>
  </si>
  <si>
    <t>Keith</t>
  </si>
  <si>
    <t>Rojas</t>
  </si>
  <si>
    <t>Elizabeth</t>
  </si>
  <si>
    <t>Rosen</t>
  </si>
  <si>
    <t>Toby</t>
  </si>
  <si>
    <t>Rosenthal</t>
  </si>
  <si>
    <t>Rucinski</t>
  </si>
  <si>
    <t>Ruskin</t>
  </si>
  <si>
    <t>Russo</t>
  </si>
  <si>
    <t>Sapir</t>
  </si>
  <si>
    <t>Sensenich</t>
  </si>
  <si>
    <t>Shopneck</t>
  </si>
  <si>
    <t>Craig</t>
  </si>
  <si>
    <t>Sikes</t>
  </si>
  <si>
    <t>Lucy</t>
  </si>
  <si>
    <t>Simon</t>
  </si>
  <si>
    <t>Skehen</t>
  </si>
  <si>
    <t>Kelley</t>
  </si>
  <si>
    <t>Skelton</t>
  </si>
  <si>
    <t>Smith</t>
  </si>
  <si>
    <t>Terry</t>
  </si>
  <si>
    <t>Stackhouse</t>
  </si>
  <si>
    <t>R. Clinton</t>
  </si>
  <si>
    <t>Stephenson, Jr.</t>
  </si>
  <si>
    <t>Thornburg</t>
  </si>
  <si>
    <t>Jon</t>
  </si>
  <si>
    <t>Townson</t>
  </si>
  <si>
    <t>Mary Ida</t>
  </si>
  <si>
    <t>Vardaman</t>
  </si>
  <si>
    <t>M. Terre</t>
  </si>
  <si>
    <t>Vaughn</t>
  </si>
  <si>
    <t>Still</t>
  </si>
  <si>
    <t>C. Kenneth</t>
  </si>
  <si>
    <t>Sumski</t>
  </si>
  <si>
    <t>Swimelar</t>
  </si>
  <si>
    <t>Tammy</t>
  </si>
  <si>
    <t>Waage</t>
  </si>
  <si>
    <t>Warford</t>
  </si>
  <si>
    <t>Weatherford</t>
  </si>
  <si>
    <t>Laurie</t>
  </si>
  <si>
    <t>Wein</t>
  </si>
  <si>
    <t>Dale</t>
  </si>
  <si>
    <t>Weiner</t>
  </si>
  <si>
    <t>Robin</t>
  </si>
  <si>
    <t>Whaley</t>
  </si>
  <si>
    <t>Whiton</t>
  </si>
  <si>
    <t>Molly</t>
  </si>
  <si>
    <t>Whitten</t>
  </si>
  <si>
    <t>Alice</t>
  </si>
  <si>
    <t>Williams</t>
  </si>
  <si>
    <t>Wilson</t>
  </si>
  <si>
    <t>Winnecour</t>
  </si>
  <si>
    <t>Ronda</t>
  </si>
  <si>
    <t>Wyman</t>
  </si>
  <si>
    <t>Zeman</t>
  </si>
  <si>
    <t>Sally</t>
  </si>
  <si>
    <t>Zimmerman</t>
  </si>
  <si>
    <t>C. Barry</t>
  </si>
  <si>
    <t>GROSS DEBTOR PAYMENTS</t>
  </si>
  <si>
    <t>TOTAL TRUST FUND RECEIPTS</t>
  </si>
  <si>
    <t>NET DEBTOR PAYMENTS</t>
  </si>
  <si>
    <t>ONGOING MORTGAGE PYMTS - FEE</t>
  </si>
  <si>
    <t>MORTGAGE ARREARAGES - FEE</t>
  </si>
  <si>
    <t>ALL OTHER SECURED DEBT - FEE</t>
  </si>
  <si>
    <t>ONGOING MORTGAGE PYMTS - NO FEE</t>
  </si>
  <si>
    <t>ALL OTHER SECURED DEBT - NO FEE</t>
  </si>
  <si>
    <t>ONGOING DOMESTIC SUPPORT PYMTS. - FEE</t>
  </si>
  <si>
    <t>ALL OTHER PRIORITY DEBT - FEE</t>
  </si>
  <si>
    <t>ONGOING DOMESTIC SUPPORT PYMTS. - NO FEE</t>
  </si>
  <si>
    <t>ALL OTHER PRIORITY DEBT - NO FEE</t>
  </si>
  <si>
    <t>UNSECURED</t>
  </si>
  <si>
    <t>DEBTOR ATTY'S</t>
  </si>
  <si>
    <t>503(b) AWARDS</t>
  </si>
  <si>
    <t>OTHER ADMIN</t>
  </si>
  <si>
    <t>TOTAL %FEE DISBURS.</t>
  </si>
  <si>
    <t>TOTAL NON-FEE DISBURS.</t>
  </si>
  <si>
    <t>TOTAL DISBURS.</t>
  </si>
  <si>
    <t>CASH TO RECEIPTS RATIO</t>
  </si>
  <si>
    <t>AVG. % FEE</t>
  </si>
  <si>
    <t>$FEES TRANSFERRED</t>
  </si>
  <si>
    <t>FEES ON DIRECT PMTS</t>
  </si>
  <si>
    <t>DIRECT PAYMENTS</t>
  </si>
  <si>
    <t>EMPLOYEE SALARIES</t>
  </si>
  <si>
    <t>EMPLOYER CONTRIBUTION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</si>
  <si>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</si>
  <si>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</si>
  <si>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</si>
  <si>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</si>
  <si>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</si>
  <si>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</si>
  <si>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</si>
  <si>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</si>
  <si>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</si>
  <si>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</si>
  <si>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</si>
  <si>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RENTAL</t>
  </si>
  <si>
    <t>EQUIP/FURN PURCHASE</t>
  </si>
  <si>
    <t>TOTAL ALLOC /RELATED</t>
  </si>
  <si>
    <t>TOTAL ACTUAL EXPENSES</t>
  </si>
  <si>
    <t>MISDISBURS.</t>
  </si>
  <si>
    <t>ACTUAL COMP'N</t>
  </si>
  <si>
    <t>EXCESS COMP'N</t>
  </si>
  <si>
    <t>ENDING EXP. FUND BALANCE</t>
  </si>
  <si>
    <t>EXP. FUND IN EXCESS OF 25%</t>
  </si>
  <si>
    <t>ACCUM. OPER. DEFICIT</t>
  </si>
  <si>
    <t>NEW CASES FILED</t>
  </si>
  <si>
    <t>CASES REOPEN</t>
  </si>
  <si>
    <t>CONVERSION PRE-CONFIRM</t>
  </si>
  <si>
    <t>CONVERSION POST-CONFIRM</t>
  </si>
  <si>
    <t>DISMISS PRE-CONFIRM</t>
  </si>
  <si>
    <t>DISMISS POST-CONFIRM</t>
  </si>
  <si>
    <t>CASES TRANSFER IN</t>
  </si>
  <si>
    <t>OTHER ADJUSTS</t>
  </si>
  <si>
    <t>CLOSED COMPLETE PLAN</t>
  </si>
  <si>
    <t>CLOSED HARDSHIP DISCHARGE</t>
  </si>
  <si>
    <t>CASES &gt; 65 MOS.</t>
  </si>
  <si>
    <t>70% or MORE</t>
  </si>
  <si>
    <t>40%-69%</t>
  </si>
  <si>
    <t>1-39%</t>
  </si>
  <si>
    <t>NO USEC'D CLAIMS</t>
  </si>
  <si>
    <t>SECURED - FEE</t>
  </si>
  <si>
    <t>SECURED - NO FEE</t>
  </si>
  <si>
    <t>PRIORITY - FEE</t>
  </si>
  <si>
    <t>PRIORITY - NO FEE</t>
  </si>
  <si>
    <t>PAYOUT TO NONPRIORITY UNSECUREDS-COMPLETE</t>
  </si>
  <si>
    <t>REG</t>
  </si>
  <si>
    <t>TRUSTEE LAST NAME</t>
  </si>
  <si>
    <t>TRUSTEE FIRST NAME</t>
  </si>
  <si>
    <t>CITY</t>
  </si>
  <si>
    <t>STATE</t>
  </si>
  <si>
    <t>DISTRICT APPT.</t>
  </si>
  <si>
    <t>NATIONAL TOTALS</t>
  </si>
  <si>
    <t>NATIONAL AVG. PER OPERATION</t>
  </si>
  <si>
    <t>Le</t>
  </si>
  <si>
    <t>DeRosa</t>
  </si>
  <si>
    <t>Marianne</t>
  </si>
  <si>
    <t>Gorman</t>
  </si>
  <si>
    <t>Hyman</t>
  </si>
  <si>
    <t>Niklas</t>
  </si>
  <si>
    <t>Cynthia</t>
  </si>
  <si>
    <t>Barkley</t>
  </si>
  <si>
    <t>Locke</t>
  </si>
  <si>
    <t>Truman</t>
  </si>
  <si>
    <t>Tim</t>
  </si>
  <si>
    <t>Hildebrand, III</t>
  </si>
  <si>
    <t>Henry</t>
  </si>
  <si>
    <t>Bekofske</t>
  </si>
  <si>
    <t>McDonald, Jr.</t>
  </si>
  <si>
    <t>Germeraad</t>
  </si>
  <si>
    <t>Musgrave, II</t>
  </si>
  <si>
    <t>Stearns</t>
  </si>
  <si>
    <t>Glenn</t>
  </si>
  <si>
    <t>Compton</t>
  </si>
  <si>
    <t>Larry</t>
  </si>
  <si>
    <t>Stewart</t>
  </si>
  <si>
    <t>Bonney</t>
  </si>
  <si>
    <t>N.A.</t>
  </si>
  <si>
    <t>Bronitsky</t>
  </si>
  <si>
    <t>Martha</t>
  </si>
  <si>
    <t>Burchard, Jr.</t>
  </si>
  <si>
    <t>Derham-Burk</t>
  </si>
  <si>
    <t>Devin</t>
  </si>
  <si>
    <t>Greer</t>
  </si>
  <si>
    <t>Johnson</t>
  </si>
  <si>
    <t>Leavitt</t>
  </si>
  <si>
    <t>Van Meter</t>
  </si>
  <si>
    <t>Yarnall</t>
  </si>
  <si>
    <t>Rick</t>
  </si>
  <si>
    <t>Stevenson</t>
  </si>
  <si>
    <t>Boston</t>
  </si>
  <si>
    <t>Massachusetts</t>
  </si>
  <si>
    <t>Providence</t>
  </si>
  <si>
    <t>Rhode Island</t>
  </si>
  <si>
    <t>Brunswick</t>
  </si>
  <si>
    <t>Maine</t>
  </si>
  <si>
    <t>Worcester</t>
  </si>
  <si>
    <t>Manchester</t>
  </si>
  <si>
    <t>New Hampshire</t>
  </si>
  <si>
    <t>Albany</t>
  </si>
  <si>
    <t>Northern</t>
  </si>
  <si>
    <t>New York</t>
  </si>
  <si>
    <t>Jericho</t>
  </si>
  <si>
    <t>Eastern</t>
  </si>
  <si>
    <t>Melville</t>
  </si>
  <si>
    <t>Buffalo</t>
  </si>
  <si>
    <t>Western</t>
  </si>
  <si>
    <t>Rochester</t>
  </si>
  <si>
    <t>White Plains</t>
  </si>
  <si>
    <t>Southern</t>
  </si>
  <si>
    <t>White River Jct</t>
  </si>
  <si>
    <t>Vermont</t>
  </si>
  <si>
    <t>Syracuse</t>
  </si>
  <si>
    <t>Hartford</t>
  </si>
  <si>
    <t>Connecticut</t>
  </si>
  <si>
    <t>Cherry Hill</t>
  </si>
  <si>
    <t>New Jersey</t>
  </si>
  <si>
    <t>Hummelstown</t>
  </si>
  <si>
    <t>Middle</t>
  </si>
  <si>
    <t>Pennsylvania</t>
  </si>
  <si>
    <t>Fairfield</t>
  </si>
  <si>
    <t>Wilmington</t>
  </si>
  <si>
    <t>Delaware</t>
  </si>
  <si>
    <t>Philadelphia</t>
  </si>
  <si>
    <t>Reading</t>
  </si>
  <si>
    <t>Robbinsville</t>
  </si>
  <si>
    <t>Pittsburgh</t>
  </si>
  <si>
    <t>Richmond</t>
  </si>
  <si>
    <t>Virginia</t>
  </si>
  <si>
    <t>Charlottesville</t>
  </si>
  <si>
    <t>Laurel</t>
  </si>
  <si>
    <t>Maryland</t>
  </si>
  <si>
    <t>Roanoke</t>
  </si>
  <si>
    <t>Baltimore</t>
  </si>
  <si>
    <t>Chesapeake</t>
  </si>
  <si>
    <t>Columbia</t>
  </si>
  <si>
    <t>South Carolina</t>
  </si>
  <si>
    <t>Alexandria</t>
  </si>
  <si>
    <t>Bowie</t>
  </si>
  <si>
    <t>Greenville</t>
  </si>
  <si>
    <t>South Charleston</t>
  </si>
  <si>
    <t>Northern and Southern</t>
  </si>
  <si>
    <t>West Virginia</t>
  </si>
  <si>
    <t>Washington</t>
  </si>
  <si>
    <t>District of Columbia</t>
  </si>
  <si>
    <t>Mt. Pleasant</t>
  </si>
  <si>
    <t>Jackson</t>
  </si>
  <si>
    <t>Mississippi</t>
  </si>
  <si>
    <t>Metairie</t>
  </si>
  <si>
    <t>Louisiana</t>
  </si>
  <si>
    <t>Hattiesburg</t>
  </si>
  <si>
    <t>Baton Rouge</t>
  </si>
  <si>
    <t>Gulfport</t>
  </si>
  <si>
    <t>Shreveport</t>
  </si>
  <si>
    <t>Monroe</t>
  </si>
  <si>
    <t>Lafayette</t>
  </si>
  <si>
    <t>Brandon</t>
  </si>
  <si>
    <t>Plano</t>
  </si>
  <si>
    <t>Texas</t>
  </si>
  <si>
    <t>Lubbock</t>
  </si>
  <si>
    <t>Irving</t>
  </si>
  <si>
    <t>Tyler</t>
  </si>
  <si>
    <t>N. Richland Hills</t>
  </si>
  <si>
    <t>Ft. Worth</t>
  </si>
  <si>
    <t>Corpus Christi</t>
  </si>
  <si>
    <t>El Paso</t>
  </si>
  <si>
    <t>Houston</t>
  </si>
  <si>
    <t>Austin</t>
  </si>
  <si>
    <t>Midland</t>
  </si>
  <si>
    <t>San Antonio</t>
  </si>
  <si>
    <t>Memphis</t>
  </si>
  <si>
    <t>Tennessee</t>
  </si>
  <si>
    <t>Lexington</t>
  </si>
  <si>
    <t>Kentucky</t>
  </si>
  <si>
    <t>Nashville</t>
  </si>
  <si>
    <t>Knoxville</t>
  </si>
  <si>
    <t>Louisville</t>
  </si>
  <si>
    <t>Chattanooga</t>
  </si>
  <si>
    <t>Flint</t>
  </si>
  <si>
    <t>Michigan</t>
  </si>
  <si>
    <t>Cincinnati</t>
  </si>
  <si>
    <t>Ohio</t>
  </si>
  <si>
    <t>Detroit</t>
  </si>
  <si>
    <t>Kalamazoo</t>
  </si>
  <si>
    <t>Youngstown</t>
  </si>
  <si>
    <t>Toledo</t>
  </si>
  <si>
    <t>Dayton</t>
  </si>
  <si>
    <t>Saginaw</t>
  </si>
  <si>
    <t>Worthington</t>
  </si>
  <si>
    <t>Grand Rapids</t>
  </si>
  <si>
    <t>Canton</t>
  </si>
  <si>
    <t>Akron</t>
  </si>
  <si>
    <t>Southfield</t>
  </si>
  <si>
    <t>Cleveland</t>
  </si>
  <si>
    <t>Fort Wayne</t>
  </si>
  <si>
    <t>Indiana</t>
  </si>
  <si>
    <t>Seymour</t>
  </si>
  <si>
    <t>Indianapolis</t>
  </si>
  <si>
    <t>Merrillville</t>
  </si>
  <si>
    <t>Peoria</t>
  </si>
  <si>
    <t>Central</t>
  </si>
  <si>
    <t>Illinois</t>
  </si>
  <si>
    <t>Terre Haute</t>
  </si>
  <si>
    <t>Petersburg</t>
  </si>
  <si>
    <t>Benton</t>
  </si>
  <si>
    <t>South Bend</t>
  </si>
  <si>
    <t>Evansville</t>
  </si>
  <si>
    <t>Swansea</t>
  </si>
  <si>
    <t>Madison</t>
  </si>
  <si>
    <t>Wisconsin</t>
  </si>
  <si>
    <t>Milwaukee</t>
  </si>
  <si>
    <t>Oshkosh</t>
  </si>
  <si>
    <t>Chicago</t>
  </si>
  <si>
    <t>Rockford</t>
  </si>
  <si>
    <t>Lisle</t>
  </si>
  <si>
    <t>Barnesville</t>
  </si>
  <si>
    <t>Minnesota</t>
  </si>
  <si>
    <t>Fargo</t>
  </si>
  <si>
    <t>North Dakota</t>
  </si>
  <si>
    <t>Waterloo</t>
  </si>
  <si>
    <t>Iowa</t>
  </si>
  <si>
    <t>Minneapolis</t>
  </si>
  <si>
    <t>Des Moines</t>
  </si>
  <si>
    <t>Aberdeen</t>
  </si>
  <si>
    <t>South Dakota</t>
  </si>
  <si>
    <t>Little Rock</t>
  </si>
  <si>
    <t>Eastern and Western</t>
  </si>
  <si>
    <t>Arkansas</t>
  </si>
  <si>
    <t>Kansas City</t>
  </si>
  <si>
    <t>Missouri</t>
  </si>
  <si>
    <t>St. Louis</t>
  </si>
  <si>
    <t>Omaha</t>
  </si>
  <si>
    <t>Nebraska</t>
  </si>
  <si>
    <t>North Little Rock</t>
  </si>
  <si>
    <t>Phoenix</t>
  </si>
  <si>
    <t>Arizona</t>
  </si>
  <si>
    <t>Tucson</t>
  </si>
  <si>
    <t>San Diego</t>
  </si>
  <si>
    <t>California</t>
  </si>
  <si>
    <t>Honolulu</t>
  </si>
  <si>
    <t>Hawaii, Guam &amp; North. Mariana Islands</t>
  </si>
  <si>
    <t>Orange</t>
  </si>
  <si>
    <t>Los Angeles</t>
  </si>
  <si>
    <t>Riverside</t>
  </si>
  <si>
    <t>Sherman Oaks</t>
  </si>
  <si>
    <t>Hayward</t>
  </si>
  <si>
    <t>Foster City</t>
  </si>
  <si>
    <t>Modesto</t>
  </si>
  <si>
    <t>Sacramento</t>
  </si>
  <si>
    <t>Las Vegas</t>
  </si>
  <si>
    <t>Nevada</t>
  </si>
  <si>
    <t>Fresno</t>
  </si>
  <si>
    <t>Reno</t>
  </si>
  <si>
    <t>Spokane</t>
  </si>
  <si>
    <t>Anchorage</t>
  </si>
  <si>
    <t>Alaska</t>
  </si>
  <si>
    <t>Great Falls</t>
  </si>
  <si>
    <t>Montana</t>
  </si>
  <si>
    <t>Seattle</t>
  </si>
  <si>
    <t>Portland</t>
  </si>
  <si>
    <t>Oregon</t>
  </si>
  <si>
    <t>Tacoma</t>
  </si>
  <si>
    <t>Boise</t>
  </si>
  <si>
    <t>Idaho</t>
  </si>
  <si>
    <t>Eugene</t>
  </si>
  <si>
    <t>Pendleton</t>
  </si>
  <si>
    <t>Coeur d'Alene</t>
  </si>
  <si>
    <t>Salt Lake City</t>
  </si>
  <si>
    <t>Utah</t>
  </si>
  <si>
    <t>Cheyenne</t>
  </si>
  <si>
    <t>Wyoming</t>
  </si>
  <si>
    <t>Denver</t>
  </si>
  <si>
    <t>Colorado</t>
  </si>
  <si>
    <t>Muskogee</t>
  </si>
  <si>
    <t>Oklahoma</t>
  </si>
  <si>
    <t>Tulsa</t>
  </si>
  <si>
    <t>Overland Park</t>
  </si>
  <si>
    <t>Kansas</t>
  </si>
  <si>
    <t>Topeka</t>
  </si>
  <si>
    <t>Oklahoma City</t>
  </si>
  <si>
    <t>Albuquerque</t>
  </si>
  <si>
    <t>New Mexico</t>
  </si>
  <si>
    <t>Wichita</t>
  </si>
  <si>
    <t>San Juan</t>
  </si>
  <si>
    <t>Puerto Rico &amp; Virgin Islands</t>
  </si>
  <si>
    <t>Atlanta</t>
  </si>
  <si>
    <t>Georgia</t>
  </si>
  <si>
    <t>Tallahassee</t>
  </si>
  <si>
    <t>Florida</t>
  </si>
  <si>
    <t>Miramar</t>
  </si>
  <si>
    <t>Macon</t>
  </si>
  <si>
    <t>Columbus</t>
  </si>
  <si>
    <t>Augusta</t>
  </si>
  <si>
    <t>Savannah</t>
  </si>
  <si>
    <t>Jacksonville</t>
  </si>
  <si>
    <t xml:space="preserve">Puerto Rico </t>
  </si>
  <si>
    <t>Bradenton</t>
  </si>
  <si>
    <t>Winter Park</t>
  </si>
  <si>
    <t>Ft. Lauderdale</t>
  </si>
  <si>
    <t>RELATE/% EXP</t>
  </si>
  <si>
    <t>EXCESS PAYABLE TO USTSF</t>
  </si>
  <si>
    <t>Cotter</t>
  </si>
  <si>
    <t>Talton</t>
  </si>
  <si>
    <t>Viegelahn</t>
  </si>
  <si>
    <t>Foley</t>
  </si>
  <si>
    <t>Combs-Skinner</t>
  </si>
  <si>
    <t>Godare</t>
  </si>
  <si>
    <t>Barbara</t>
  </si>
  <si>
    <t>Marsha</t>
  </si>
  <si>
    <t>Huon</t>
  </si>
  <si>
    <t>INTEREST REC. BY TRUST FUNDS</t>
  </si>
  <si>
    <t>INTEREST EARNED ON EXPENSE FUNDS</t>
  </si>
  <si>
    <t>EXCESS 25% TO USTSF</t>
  </si>
  <si>
    <t>EXCESS COMP TO USTSF</t>
  </si>
  <si>
    <t>Newman</t>
  </si>
  <si>
    <t>Fitzgerald</t>
  </si>
  <si>
    <t>San Jose</t>
  </si>
  <si>
    <t>Norman</t>
  </si>
  <si>
    <t>Kiel</t>
  </si>
  <si>
    <t>BALANCE PER BOOKS - PRE-CONFIRM ACCT.</t>
  </si>
  <si>
    <t>CASES ACTIVE START '12</t>
  </si>
  <si>
    <t># CASES END FY12</t>
  </si>
  <si>
    <t>Davidson (4 1/2 mos.)</t>
  </si>
  <si>
    <t>INTEREST</t>
  </si>
  <si>
    <t>Chatterton/Dandurand</t>
  </si>
  <si>
    <t>Cusick</t>
  </si>
  <si>
    <t xml:space="preserve"> </t>
  </si>
  <si>
    <t>Connelly/Micale</t>
  </si>
  <si>
    <t>TRANS/CONV/DIS/CLOSURE OF REOPEN. CASES</t>
  </si>
  <si>
    <t xml:space="preserve">CHAPTER 13 STANDING TRUSTEE FY12 AUDITED ANNUAL REPORTS </t>
  </si>
  <si>
    <t>Neidich (Herkert)</t>
  </si>
  <si>
    <t>Suffolk</t>
  </si>
  <si>
    <t>Note: The amounts for Heitkamp's "All Other Priority Debt - Fee" and "Debtor Atty's" have been corrected to account for a misclassification within these two categories (see columns P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</si>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</sst>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MS Sans Serif"/>
    </font>
    <font>
      <sz val="8"/>
      <name val="MS Sans Serif"/>
      <family val="2"/>
    </font>
    <font>
      <sz val="10"/>
      <color indexed="10"/>
      <name val="MS Sans Serif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MS Sans Serif"/>
      <family val="2"/>
    </font>
    <font>
      <sz val="12"/>
      <color theme="1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0" fillId="2" borderId="1" xfId="0" applyNumberFormat="1" applyFill="1" applyBorder="1"/>
    <xf numFmtId="0" fontId="0" fillId="2" borderId="2" xfId="0" applyNumberFormat="1" applyFill="1" applyBorder="1"/>
    <xf numFmtId="3" fontId="0" fillId="0" borderId="0" xfId="0" applyNumberFormat="1" applyBorder="1"/>
    <xf numFmtId="0" fontId="0" fillId="3" borderId="2" xfId="0" applyNumberFormat="1" applyFill="1" applyBorder="1"/>
    <xf numFmtId="3" fontId="0" fillId="3" borderId="5" xfId="0" applyNumberFormat="1" applyFill="1" applyBorder="1" applyAlignment="1">
      <alignment wrapText="1"/>
    </xf>
    <xf numFmtId="37" fontId="0" fillId="0" borderId="0" xfId="0" applyNumberFormat="1" applyBorder="1"/>
    <xf numFmtId="0" fontId="0" fillId="3" borderId="3" xfId="0" applyNumberFormat="1" applyFill="1" applyBorder="1"/>
    <xf numFmtId="3" fontId="0" fillId="3" borderId="3" xfId="0" applyNumberFormat="1" applyFill="1" applyBorder="1" applyAlignment="1">
      <alignment wrapText="1"/>
    </xf>
    <xf numFmtId="0" fontId="3" fillId="0" borderId="3" xfId="0" quotePrefix="1" applyNumberFormat="1" applyFont="1" applyBorder="1"/>
    <xf numFmtId="3" fontId="3" fillId="0" borderId="3" xfId="0" quotePrefix="1" applyNumberFormat="1" applyFont="1" applyBorder="1"/>
    <xf numFmtId="37" fontId="3" fillId="0" borderId="3" xfId="0" quotePrefix="1" applyNumberFormat="1" applyFont="1" applyBorder="1"/>
    <xf numFmtId="0" fontId="3" fillId="0" borderId="6" xfId="0" quotePrefix="1" applyNumberFormat="1" applyFont="1" applyBorder="1"/>
    <xf numFmtId="0" fontId="3" fillId="0" borderId="7" xfId="0" quotePrefix="1" applyNumberFormat="1" applyFont="1" applyBorder="1"/>
    <xf numFmtId="0" fontId="3" fillId="0" borderId="3" xfId="0" applyNumberFormat="1" applyFont="1" applyBorder="1"/>
    <xf numFmtId="37" fontId="6" fillId="0" borderId="3" xfId="0" applyNumberFormat="1" applyFont="1" applyFill="1" applyBorder="1" applyAlignment="1" applyProtection="1">
      <alignment horizontal="right" vertical="center" wrapText="1"/>
    </xf>
    <xf numFmtId="37" fontId="6" fillId="0" borderId="3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2" borderId="8" xfId="0" applyNumberFormat="1" applyFont="1" applyFill="1" applyBorder="1"/>
    <xf numFmtId="3" fontId="3" fillId="2" borderId="9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wrapText="1"/>
    </xf>
    <xf numFmtId="0" fontId="3" fillId="2" borderId="4" xfId="0" applyNumberFormat="1" applyFont="1" applyFill="1" applyBorder="1"/>
    <xf numFmtId="3" fontId="3" fillId="2" borderId="5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0" fontId="7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3" fillId="0" borderId="3" xfId="0" applyFont="1" applyBorder="1"/>
    <xf numFmtId="0" fontId="3" fillId="0" borderId="3" xfId="0" quotePrefix="1" applyNumberFormat="1" applyFont="1" applyFill="1" applyBorder="1"/>
    <xf numFmtId="0" fontId="0" fillId="4" borderId="0" xfId="0" applyFill="1"/>
    <xf numFmtId="3" fontId="0" fillId="3" borderId="4" xfId="0" applyNumberFormat="1" applyFill="1" applyBorder="1" applyAlignment="1">
      <alignment wrapText="1"/>
    </xf>
    <xf numFmtId="164" fontId="3" fillId="0" borderId="3" xfId="0" quotePrefix="1" applyNumberFormat="1" applyFont="1" applyFill="1" applyBorder="1"/>
    <xf numFmtId="0" fontId="0" fillId="0" borderId="0" xfId="0" applyFill="1"/>
    <xf numFmtId="0" fontId="3" fillId="0" borderId="3" xfId="0" applyFont="1" applyFill="1" applyBorder="1"/>
    <xf numFmtId="0" fontId="3" fillId="0" borderId="3" xfId="0" applyNumberFormat="1" applyFont="1" applyFill="1" applyBorder="1"/>
    <xf numFmtId="0" fontId="3" fillId="4" borderId="3" xfId="0" quotePrefix="1" applyNumberFormat="1" applyFont="1" applyFill="1" applyBorder="1"/>
    <xf numFmtId="0" fontId="3" fillId="4" borderId="3" xfId="0" applyNumberFormat="1" applyFont="1" applyFill="1" applyBorder="1"/>
    <xf numFmtId="3" fontId="3" fillId="4" borderId="3" xfId="0" applyNumberFormat="1" applyFont="1" applyFill="1" applyBorder="1"/>
    <xf numFmtId="0" fontId="3" fillId="4" borderId="3" xfId="0" applyFont="1" applyFill="1" applyBorder="1"/>
    <xf numFmtId="0" fontId="3" fillId="2" borderId="8" xfId="0" applyNumberFormat="1" applyFont="1" applyFill="1" applyBorder="1" applyAlignment="1"/>
    <xf numFmtId="0" fontId="4" fillId="0" borderId="0" xfId="0" applyFont="1"/>
    <xf numFmtId="0" fontId="4" fillId="3" borderId="4" xfId="0" applyNumberFormat="1" applyFont="1" applyFill="1" applyBorder="1" applyAlignment="1">
      <alignment wrapText="1"/>
    </xf>
    <xf numFmtId="164" fontId="4" fillId="0" borderId="0" xfId="0" applyNumberFormat="1" applyFont="1"/>
    <xf numFmtId="0" fontId="5" fillId="0" borderId="0" xfId="0" applyFont="1"/>
    <xf numFmtId="49" fontId="4" fillId="0" borderId="0" xfId="0" applyNumberFormat="1" applyFont="1"/>
    <xf numFmtId="0" fontId="4" fillId="0" borderId="6" xfId="0" applyNumberFormat="1" applyFont="1" applyBorder="1"/>
    <xf numFmtId="0" fontId="4" fillId="0" borderId="6" xfId="0" applyNumberFormat="1" applyFont="1" applyBorder="1" applyAlignment="1">
      <alignment wrapText="1"/>
    </xf>
    <xf numFmtId="0" fontId="4" fillId="4" borderId="6" xfId="0" applyNumberFormat="1" applyFont="1" applyFill="1" applyBorder="1" applyAlignment="1">
      <alignment wrapText="1"/>
    </xf>
    <xf numFmtId="164" fontId="4" fillId="0" borderId="6" xfId="0" applyNumberFormat="1" applyFont="1" applyBorder="1" applyAlignment="1">
      <alignment wrapText="1"/>
    </xf>
    <xf numFmtId="9" fontId="4" fillId="0" borderId="6" xfId="0" quotePrefix="1" applyNumberFormat="1" applyFont="1" applyBorder="1"/>
    <xf numFmtId="0" fontId="3" fillId="4" borderId="7" xfId="0" quotePrefix="1" applyNumberFormat="1" applyFont="1" applyFill="1" applyBorder="1"/>
    <xf numFmtId="0" fontId="8" fillId="0" borderId="0" xfId="0" applyFont="1"/>
    <xf numFmtId="37" fontId="3" fillId="2" borderId="9" xfId="0" applyNumberFormat="1" applyFont="1" applyFill="1" applyBorder="1" applyAlignment="1">
      <alignment wrapText="1"/>
    </xf>
    <xf numFmtId="37" fontId="3" fillId="2" borderId="5" xfId="0" applyNumberFormat="1" applyFont="1" applyFill="1" applyBorder="1" applyAlignment="1">
      <alignment wrapText="1"/>
    </xf>
    <xf numFmtId="164" fontId="9" fillId="0" borderId="3" xfId="0" applyNumberFormat="1" applyFont="1" applyBorder="1"/>
    <xf numFmtId="37" fontId="9" fillId="0" borderId="3" xfId="0" applyNumberFormat="1" applyFont="1" applyBorder="1"/>
    <xf numFmtId="37" fontId="3" fillId="0" borderId="3" xfId="0" applyNumberFormat="1" applyFont="1" applyFill="1" applyBorder="1" applyAlignment="1" applyProtection="1">
      <alignment vertical="center" wrapText="1"/>
    </xf>
    <xf numFmtId="0" fontId="4" fillId="0" borderId="3" xfId="0" quotePrefix="1" applyNumberFormat="1" applyFont="1" applyBorder="1" applyAlignment="1">
      <alignment wrapText="1"/>
    </xf>
    <xf numFmtId="0" fontId="10" fillId="0" borderId="0" xfId="0" applyFont="1"/>
    <xf numFmtId="0" fontId="4" fillId="0" borderId="3" xfId="0" applyNumberFormat="1" applyFont="1" applyBorder="1" applyAlignment="1">
      <alignment wrapText="1"/>
    </xf>
    <xf numFmtId="3" fontId="9" fillId="0" borderId="3" xfId="0" applyNumberFormat="1" applyFont="1" applyBorder="1"/>
    <xf numFmtId="0" fontId="4" fillId="0" borderId="6" xfId="0" quotePrefix="1" applyNumberFormat="1" applyFont="1" applyBorder="1" applyAlignment="1">
      <alignment wrapText="1"/>
    </xf>
    <xf numFmtId="0" fontId="11" fillId="0" borderId="0" xfId="0" applyFont="1"/>
    <xf numFmtId="164" fontId="2" fillId="0" borderId="0" xfId="0" applyNumberFormat="1" applyFont="1"/>
    <xf numFmtId="37" fontId="6" fillId="0" borderId="0" xfId="0" applyNumberFormat="1" applyFont="1" applyFill="1" applyBorder="1" applyAlignment="1" applyProtection="1">
      <alignment horizontal="right" vertical="center" wrapText="1"/>
    </xf>
    <xf numFmtId="37" fontId="6" fillId="4" borderId="3" xfId="0" applyNumberFormat="1" applyFont="1" applyFill="1" applyBorder="1" applyAlignment="1" applyProtection="1">
      <alignment horizontal="right" vertical="center" wrapText="1"/>
    </xf>
    <xf numFmtId="164" fontId="6" fillId="4" borderId="3" xfId="0" applyNumberFormat="1" applyFont="1" applyFill="1" applyBorder="1" applyAlignment="1" applyProtection="1">
      <alignment horizontal="right" vertical="center" wrapText="1"/>
    </xf>
    <xf numFmtId="37" fontId="9" fillId="4" borderId="3" xfId="0" applyNumberFormat="1" applyFont="1" applyFill="1" applyBorder="1"/>
    <xf numFmtId="164" fontId="3" fillId="4" borderId="3" xfId="0" quotePrefix="1" applyNumberFormat="1" applyFont="1" applyFill="1" applyBorder="1"/>
    <xf numFmtId="37" fontId="9" fillId="0" borderId="3" xfId="0" applyNumberFormat="1" applyFont="1" applyFill="1" applyBorder="1"/>
    <xf numFmtId="0" fontId="3" fillId="4" borderId="0" xfId="0" applyFont="1" applyFill="1"/>
    <xf numFmtId="37" fontId="3" fillId="0" borderId="3" xfId="0" applyNumberFormat="1" applyFont="1" applyFill="1" applyBorder="1" applyAlignment="1" applyProtection="1">
      <alignment horizontal="right" vertical="center" wrapText="1"/>
    </xf>
    <xf numFmtId="164" fontId="3" fillId="0" borderId="3" xfId="0" applyNumberFormat="1" applyFont="1" applyFill="1" applyBorder="1" applyAlignment="1" applyProtection="1">
      <alignment horizontal="right" vertical="center" wrapText="1"/>
    </xf>
    <xf numFmtId="14" fontId="12" fillId="0" borderId="0" xfId="0" applyNumberFormat="1" applyFont="1"/>
    <xf numFmtId="3" fontId="12" fillId="0" borderId="3" xfId="0" quotePrefix="1" applyNumberFormat="1" applyFont="1" applyBorder="1"/>
    <xf numFmtId="37" fontId="13" fillId="0" borderId="3" xfId="0" applyNumberFormat="1" applyFont="1" applyFill="1" applyBorder="1" applyAlignment="1" applyProtection="1">
      <alignment horizontal="right" vertical="center" wrapText="1"/>
    </xf>
    <xf numFmtId="37" fontId="14" fillId="0" borderId="3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92"/>
  <sheetViews>
    <sheetView tabSelected="1" zoomScaleNormal="100" workbookViewId="0">
      <pane xSplit="2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2.6" x14ac:dyDescent="0.25"/>
  <cols>
    <col min="2" max="2" width="20.33203125" customWidth="1"/>
    <col min="3" max="3" width="9.44140625" hidden="1" customWidth="1"/>
    <col min="4" max="4" width="20.33203125" customWidth="1"/>
    <col min="5" max="5" width="19.44140625" bestFit="1" customWidth="1"/>
    <col min="6" max="6" width="32.6640625" bestFit="1" customWidth="1"/>
    <col min="7" max="7" width="15.6640625" customWidth="1"/>
    <col min="8" max="8" width="17.109375" customWidth="1"/>
    <col min="9" max="9" width="14.6640625" bestFit="1" customWidth="1"/>
    <col min="10" max="10" width="14.44140625" customWidth="1"/>
    <col min="11" max="11" width="15.109375" customWidth="1"/>
    <col min="12" max="12" width="13.88671875" bestFit="1" customWidth="1"/>
    <col min="13" max="13" width="15" customWidth="1"/>
    <col min="14" max="14" width="15.44140625" customWidth="1"/>
    <col min="15" max="15" width="14.5546875" customWidth="1"/>
    <col min="16" max="16" width="12.88671875" customWidth="1"/>
    <col min="17" max="17" width="17" customWidth="1"/>
    <col min="18" max="18" width="15.109375" customWidth="1"/>
    <col min="19" max="19" width="14.6640625" customWidth="1"/>
    <col min="20" max="20" width="12.109375" bestFit="1" customWidth="1"/>
    <col min="21" max="21" width="10.88671875" customWidth="1"/>
    <col min="22" max="22" width="11.109375" customWidth="1"/>
    <col min="23" max="23" width="14.5546875" customWidth="1"/>
    <col min="24" max="24" width="15.33203125" customWidth="1"/>
    <col min="25" max="25" width="17.109375" customWidth="1"/>
    <col min="26" max="26" width="12" customWidth="1"/>
    <col min="27" max="27" width="13" customWidth="1"/>
    <col min="28" max="28" width="16.33203125" customWidth="1"/>
    <col min="29" max="29" width="14.33203125" customWidth="1"/>
    <col min="30" max="30" width="15.44140625" customWidth="1"/>
    <col min="31" max="31" width="14.109375" customWidth="1"/>
    <col min="32" max="32" width="15.88671875" customWidth="1"/>
    <col min="33" max="33" width="11.6640625" customWidth="1"/>
    <col min="34" max="34" width="12.109375" customWidth="1"/>
    <col min="35" max="35" width="16.109375" customWidth="1"/>
    <col min="36" max="36" width="14.44140625" customWidth="1"/>
    <col min="37" max="37" width="9.88671875" customWidth="1"/>
    <col min="38" max="38" width="11" bestFit="1" customWidth="1"/>
    <col min="39" max="39" width="11.88671875" customWidth="1"/>
    <col min="40" max="40" width="12" customWidth="1"/>
    <col min="41" max="41" width="9.88671875" bestFit="1" customWidth="1"/>
    <col min="42" max="42" width="13.5546875" customWidth="1"/>
    <col min="43" max="43" width="12.33203125" customWidth="1"/>
    <col min="44" max="44" width="13.77734375" customWidth="1"/>
    <col min="45" max="45" width="11.6640625" customWidth="1"/>
    <col min="46" max="46" width="12.33203125" customWidth="1"/>
    <col min="47" max="47" width="12.5546875" customWidth="1"/>
    <col min="48" max="48" width="13" customWidth="1"/>
    <col min="49" max="49" width="13.88671875" customWidth="1"/>
    <col min="50" max="50" width="13.109375" customWidth="1"/>
    <col min="51" max="51" width="12.33203125" customWidth="1"/>
    <col min="52" max="52" width="15.44140625" customWidth="1"/>
    <col min="53" max="53" width="12.33203125" customWidth="1"/>
    <col min="54" max="54" width="11" bestFit="1" customWidth="1"/>
    <col min="55" max="55" width="10.6640625" customWidth="1"/>
    <col min="56" max="56" width="14.5546875" customWidth="1"/>
    <col min="57" max="57" width="13" customWidth="1"/>
    <col min="58" max="58" width="9.33203125" customWidth="1"/>
    <col min="59" max="59" width="9" bestFit="1" customWidth="1"/>
    <col min="60" max="60" width="9" customWidth="1"/>
    <col min="61" max="61" width="9" bestFit="1" customWidth="1"/>
    <col min="62" max="62" width="10.33203125" customWidth="1"/>
    <col min="63" max="64" width="9" bestFit="1" customWidth="1"/>
    <col min="65" max="65" width="17.109375" customWidth="1"/>
    <col min="66" max="66" width="12.5546875" customWidth="1"/>
    <col min="67" max="67" width="13" customWidth="1"/>
    <col min="68" max="68" width="11.88671875" customWidth="1"/>
    <col min="69" max="69" width="13.6640625" customWidth="1"/>
    <col min="70" max="70" width="13.109375" customWidth="1"/>
    <col min="71" max="71" width="12" customWidth="1"/>
    <col min="72" max="72" width="12.88671875" customWidth="1"/>
    <col min="73" max="73" width="14.109375" customWidth="1"/>
    <col min="74" max="74" width="11.109375" customWidth="1"/>
    <col min="75" max="75" width="9.33203125" customWidth="1"/>
    <col min="76" max="76" width="13.6640625" customWidth="1"/>
    <col min="77" max="77" width="11.88671875" customWidth="1"/>
    <col min="78" max="79" width="9" bestFit="1" customWidth="1"/>
    <col min="80" max="80" width="10.5546875" customWidth="1"/>
  </cols>
  <sheetData>
    <row r="1" spans="1:80" ht="15.6" x14ac:dyDescent="0.3">
      <c r="A1" s="19" t="s">
        <v>593</v>
      </c>
      <c r="Z1" s="66"/>
      <c r="AF1" s="1"/>
      <c r="AH1" s="1"/>
      <c r="AZ1" s="1"/>
      <c r="BD1" s="1"/>
      <c r="BH1" s="1"/>
      <c r="BJ1" s="1"/>
      <c r="BV1" s="1"/>
    </row>
    <row r="2" spans="1:80" x14ac:dyDescent="0.25">
      <c r="A2" s="54"/>
      <c r="W2" s="32"/>
      <c r="AX2" s="32"/>
      <c r="BA2" s="32"/>
      <c r="BE2" s="1"/>
      <c r="BV2" s="1"/>
      <c r="BW2" s="1"/>
    </row>
    <row r="3" spans="1:80" ht="13.2" x14ac:dyDescent="0.25">
      <c r="A3" s="6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5"/>
      <c r="AA3" s="45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1"/>
      <c r="BA3" s="43"/>
      <c r="BB3" s="43"/>
      <c r="BC3" s="43"/>
      <c r="BD3" s="46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6"/>
      <c r="BX3" s="43"/>
      <c r="BY3" s="43"/>
      <c r="BZ3" s="43"/>
      <c r="CA3" s="43"/>
      <c r="CB3" s="43"/>
    </row>
    <row r="4" spans="1:80" ht="15.6" customHeight="1" x14ac:dyDescent="0.25">
      <c r="A4" s="76" t="s">
        <v>597</v>
      </c>
      <c r="B4" s="43"/>
      <c r="C4" s="43"/>
      <c r="D4" s="43"/>
      <c r="E4" s="43"/>
      <c r="F4" s="43"/>
      <c r="G4" s="43"/>
      <c r="H4" s="43"/>
      <c r="I4" s="43"/>
      <c r="J4" s="80" t="s">
        <v>305</v>
      </c>
      <c r="K4" s="81"/>
      <c r="L4" s="82"/>
      <c r="M4" s="80" t="s">
        <v>306</v>
      </c>
      <c r="N4" s="82"/>
      <c r="O4" s="80" t="s">
        <v>307</v>
      </c>
      <c r="P4" s="82"/>
      <c r="Q4" s="80" t="s">
        <v>308</v>
      </c>
      <c r="R4" s="82"/>
      <c r="S4" s="43"/>
      <c r="T4" s="43"/>
      <c r="U4" s="43"/>
      <c r="V4" s="43"/>
      <c r="W4" s="43"/>
      <c r="X4" s="43"/>
      <c r="Y4" s="47"/>
      <c r="Z4" s="45"/>
      <c r="AA4" s="45"/>
      <c r="AB4" s="43"/>
      <c r="AC4" s="45"/>
      <c r="AD4" s="45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61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80" t="s">
        <v>309</v>
      </c>
      <c r="BY4" s="81"/>
      <c r="BZ4" s="81"/>
      <c r="CA4" s="81"/>
      <c r="CB4" s="82"/>
    </row>
    <row r="5" spans="1:80" ht="52.8" x14ac:dyDescent="0.25">
      <c r="A5" s="48" t="s">
        <v>310</v>
      </c>
      <c r="B5" s="49" t="s">
        <v>311</v>
      </c>
      <c r="C5" s="49" t="s">
        <v>312</v>
      </c>
      <c r="D5" s="48" t="s">
        <v>313</v>
      </c>
      <c r="E5" s="49" t="s">
        <v>315</v>
      </c>
      <c r="F5" s="49" t="s">
        <v>314</v>
      </c>
      <c r="G5" s="49" t="s">
        <v>243</v>
      </c>
      <c r="H5" s="49" t="s">
        <v>244</v>
      </c>
      <c r="I5" s="49" t="s">
        <v>245</v>
      </c>
      <c r="J5" s="49" t="s">
        <v>246</v>
      </c>
      <c r="K5" s="49" t="s">
        <v>247</v>
      </c>
      <c r="L5" s="49" t="s">
        <v>248</v>
      </c>
      <c r="M5" s="49" t="s">
        <v>249</v>
      </c>
      <c r="N5" s="49" t="s">
        <v>250</v>
      </c>
      <c r="O5" s="49" t="s">
        <v>251</v>
      </c>
      <c r="P5" s="49" t="s">
        <v>252</v>
      </c>
      <c r="Q5" s="49" t="s">
        <v>253</v>
      </c>
      <c r="R5" s="49" t="s">
        <v>254</v>
      </c>
      <c r="S5" s="48" t="s">
        <v>255</v>
      </c>
      <c r="T5" s="49" t="s">
        <v>256</v>
      </c>
      <c r="U5" s="49" t="s">
        <v>257</v>
      </c>
      <c r="V5" s="49" t="s">
        <v>258</v>
      </c>
      <c r="W5" s="50" t="s">
        <v>259</v>
      </c>
      <c r="X5" s="49" t="s">
        <v>260</v>
      </c>
      <c r="Y5" s="49" t="s">
        <v>261</v>
      </c>
      <c r="Z5" s="51" t="s">
        <v>262</v>
      </c>
      <c r="AA5" s="51" t="s">
        <v>263</v>
      </c>
      <c r="AB5" s="49" t="s">
        <v>264</v>
      </c>
      <c r="AC5" s="49" t="s">
        <v>265</v>
      </c>
      <c r="AD5" s="49" t="s">
        <v>266</v>
      </c>
      <c r="AE5" s="60" t="s">
        <v>574</v>
      </c>
      <c r="AF5" s="60" t="s">
        <v>575</v>
      </c>
      <c r="AG5" s="64" t="s">
        <v>587</v>
      </c>
      <c r="AH5" s="49" t="s">
        <v>267</v>
      </c>
      <c r="AI5" s="49" t="s">
        <v>268</v>
      </c>
      <c r="AJ5" s="49" t="s">
        <v>269</v>
      </c>
      <c r="AK5" s="49" t="s">
        <v>270</v>
      </c>
      <c r="AL5" s="49" t="s">
        <v>271</v>
      </c>
      <c r="AM5" s="49" t="s">
        <v>272</v>
      </c>
      <c r="AN5" s="49" t="s">
        <v>273</v>
      </c>
      <c r="AO5" s="49" t="s">
        <v>274</v>
      </c>
      <c r="AP5" s="49" t="s">
        <v>275</v>
      </c>
      <c r="AQ5" s="49" t="s">
        <v>276</v>
      </c>
      <c r="AR5" s="49" t="s">
        <v>277</v>
      </c>
      <c r="AS5" s="49" t="s">
        <v>278</v>
      </c>
      <c r="AT5" s="49" t="s">
        <v>279</v>
      </c>
      <c r="AU5" s="49" t="s">
        <v>280</v>
      </c>
      <c r="AV5" s="49" t="s">
        <v>281</v>
      </c>
      <c r="AW5" s="49" t="s">
        <v>282</v>
      </c>
      <c r="AX5" s="50" t="s">
        <v>283</v>
      </c>
      <c r="AY5" s="49" t="s">
        <v>563</v>
      </c>
      <c r="AZ5" s="50" t="s">
        <v>583</v>
      </c>
      <c r="BA5" s="48" t="s">
        <v>284</v>
      </c>
      <c r="BB5" s="50" t="s">
        <v>285</v>
      </c>
      <c r="BC5" s="49" t="s">
        <v>286</v>
      </c>
      <c r="BD5" s="49" t="s">
        <v>287</v>
      </c>
      <c r="BE5" s="49" t="s">
        <v>288</v>
      </c>
      <c r="BF5" s="62" t="s">
        <v>576</v>
      </c>
      <c r="BG5" s="60" t="s">
        <v>577</v>
      </c>
      <c r="BH5" s="49" t="s">
        <v>564</v>
      </c>
      <c r="BI5" s="49" t="s">
        <v>289</v>
      </c>
      <c r="BJ5" s="49" t="s">
        <v>584</v>
      </c>
      <c r="BK5" s="49" t="s">
        <v>290</v>
      </c>
      <c r="BL5" s="49" t="s">
        <v>291</v>
      </c>
      <c r="BM5" s="49" t="s">
        <v>592</v>
      </c>
      <c r="BN5" s="49" t="s">
        <v>292</v>
      </c>
      <c r="BO5" s="49" t="s">
        <v>293</v>
      </c>
      <c r="BP5" s="49" t="s">
        <v>294</v>
      </c>
      <c r="BQ5" s="49" t="s">
        <v>295</v>
      </c>
      <c r="BR5" s="49" t="s">
        <v>296</v>
      </c>
      <c r="BS5" s="49" t="s">
        <v>297</v>
      </c>
      <c r="BT5" s="49" t="s">
        <v>298</v>
      </c>
      <c r="BU5" s="49" t="s">
        <v>299</v>
      </c>
      <c r="BV5" s="49" t="s">
        <v>585</v>
      </c>
      <c r="BW5" s="49" t="s">
        <v>300</v>
      </c>
      <c r="BX5" s="48" t="s">
        <v>301</v>
      </c>
      <c r="BY5" s="48" t="s">
        <v>302</v>
      </c>
      <c r="BZ5" s="48" t="s">
        <v>303</v>
      </c>
      <c r="CA5" s="52">
        <v>0</v>
      </c>
      <c r="CB5" s="49" t="s">
        <v>304</v>
      </c>
    </row>
    <row r="6" spans="1:80" ht="20.399999999999999" customHeight="1" x14ac:dyDescent="0.3">
      <c r="A6" s="2"/>
      <c r="B6" s="42" t="s">
        <v>316</v>
      </c>
      <c r="C6" s="42"/>
      <c r="D6" s="42"/>
      <c r="E6" s="20"/>
      <c r="F6" s="21"/>
      <c r="G6" s="21">
        <v>7347477260.8199987</v>
      </c>
      <c r="H6" s="21">
        <v>7356310261.4399967</v>
      </c>
      <c r="I6" s="21">
        <v>7141349118.1800041</v>
      </c>
      <c r="J6" s="21">
        <v>1145401375.7399998</v>
      </c>
      <c r="K6" s="21">
        <v>647574880.17999971</v>
      </c>
      <c r="L6" s="21">
        <v>1784649535.1600001</v>
      </c>
      <c r="M6" s="21">
        <v>167244822.21999997</v>
      </c>
      <c r="N6" s="21">
        <v>3178857.6299999994</v>
      </c>
      <c r="O6" s="21">
        <v>4161622.0499999989</v>
      </c>
      <c r="P6" s="21">
        <f>SUM(P9:P68,P70:P191)</f>
        <v>399374647.84000009</v>
      </c>
      <c r="Q6" s="21">
        <v>3434486.31</v>
      </c>
      <c r="R6" s="21">
        <v>1436435.3</v>
      </c>
      <c r="S6" s="21">
        <v>1931064339.7799993</v>
      </c>
      <c r="T6" s="21">
        <f>SUM(T9:T68,T70:T191)</f>
        <v>690009136.68000007</v>
      </c>
      <c r="U6" s="21">
        <v>1585057.0000000005</v>
      </c>
      <c r="V6" s="21">
        <v>818706.89000000013</v>
      </c>
      <c r="W6" s="21">
        <v>6949803914.9499989</v>
      </c>
      <c r="X6" s="21">
        <v>204676819.36000001</v>
      </c>
      <c r="Y6" s="21">
        <v>7154888233.9700022</v>
      </c>
      <c r="Z6" s="22" t="s">
        <v>341</v>
      </c>
      <c r="AA6" s="22" t="s">
        <v>341</v>
      </c>
      <c r="AB6" s="21">
        <v>347574702.21000004</v>
      </c>
      <c r="AC6" s="21">
        <v>90730.81</v>
      </c>
      <c r="AD6" s="21">
        <v>2357586.5500000003</v>
      </c>
      <c r="AE6" s="21">
        <v>518488.1</v>
      </c>
      <c r="AF6" s="21">
        <v>42371.299999999996</v>
      </c>
      <c r="AG6" s="21">
        <v>560859.39999999979</v>
      </c>
      <c r="AH6" s="21">
        <v>166078764.12</v>
      </c>
      <c r="AI6" s="21">
        <v>13782468.230000006</v>
      </c>
      <c r="AJ6" s="21">
        <v>39518924.189999983</v>
      </c>
      <c r="AK6" s="21">
        <v>1311109.5800000003</v>
      </c>
      <c r="AL6" s="21">
        <v>24587671.699999981</v>
      </c>
      <c r="AM6" s="21">
        <v>2682013.2399999993</v>
      </c>
      <c r="AN6" s="21">
        <v>12026029.869999995</v>
      </c>
      <c r="AO6" s="21">
        <v>1785119</v>
      </c>
      <c r="AP6" s="21">
        <v>2327563.77</v>
      </c>
      <c r="AQ6" s="21">
        <v>2132875.6300000004</v>
      </c>
      <c r="AR6" s="21">
        <v>14015447.549000001</v>
      </c>
      <c r="AS6" s="21">
        <v>3684191.9800000018</v>
      </c>
      <c r="AT6" s="21">
        <v>756238.49999999965</v>
      </c>
      <c r="AU6" s="21">
        <v>1602372.2000000009</v>
      </c>
      <c r="AV6" s="21">
        <v>6189532.5099999979</v>
      </c>
      <c r="AW6" s="21">
        <v>1667619.9599999995</v>
      </c>
      <c r="AX6" s="21">
        <v>314623885.0999999</v>
      </c>
      <c r="AY6" s="21"/>
      <c r="AZ6" s="21">
        <v>216475546.30000001</v>
      </c>
      <c r="BA6" s="21">
        <v>29320.959999999999</v>
      </c>
      <c r="BB6" s="21">
        <v>35375693.830000013</v>
      </c>
      <c r="BC6" s="21">
        <v>6.3900000000000006</v>
      </c>
      <c r="BD6" s="21">
        <v>62228437.310000025</v>
      </c>
      <c r="BE6" s="21">
        <v>28275.82</v>
      </c>
      <c r="BF6" s="21">
        <v>28275.82</v>
      </c>
      <c r="BG6" s="21">
        <v>0</v>
      </c>
      <c r="BH6" s="21">
        <v>28275.82</v>
      </c>
      <c r="BI6" s="21">
        <v>0</v>
      </c>
      <c r="BJ6" s="21">
        <v>953511</v>
      </c>
      <c r="BK6" s="21">
        <v>341500</v>
      </c>
      <c r="BL6" s="55">
        <v>5575</v>
      </c>
      <c r="BM6" s="55">
        <v>-7090</v>
      </c>
      <c r="BN6" s="55">
        <v>-15163</v>
      </c>
      <c r="BO6" s="55">
        <v>-26844</v>
      </c>
      <c r="BP6" s="55">
        <v>-91424</v>
      </c>
      <c r="BQ6" s="55">
        <v>-83253</v>
      </c>
      <c r="BR6" s="55">
        <v>11028</v>
      </c>
      <c r="BS6" s="55">
        <v>-3495</v>
      </c>
      <c r="BT6" s="55">
        <v>-102714</v>
      </c>
      <c r="BU6" s="55">
        <v>-906</v>
      </c>
      <c r="BV6" s="55">
        <v>980641</v>
      </c>
      <c r="BW6" s="55">
        <v>2556</v>
      </c>
      <c r="BX6" s="55">
        <v>26259</v>
      </c>
      <c r="BY6" s="55">
        <v>10074</v>
      </c>
      <c r="BZ6" s="55">
        <v>55759</v>
      </c>
      <c r="CA6" s="55">
        <v>9907</v>
      </c>
      <c r="CB6" s="55">
        <v>1100</v>
      </c>
    </row>
    <row r="7" spans="1:80" ht="31.95" customHeight="1" x14ac:dyDescent="0.3">
      <c r="A7" s="3"/>
      <c r="B7" s="23" t="s">
        <v>317</v>
      </c>
      <c r="C7" s="23"/>
      <c r="D7" s="23"/>
      <c r="E7" s="24"/>
      <c r="F7" s="25"/>
      <c r="G7" s="25">
        <v>40370754.180329666</v>
      </c>
      <c r="H7" s="25">
        <v>40419287.150769211</v>
      </c>
      <c r="I7" s="25">
        <v>39238181.968022004</v>
      </c>
      <c r="J7" s="25">
        <v>6293414.1524175815</v>
      </c>
      <c r="K7" s="25">
        <v>3558103.7372527458</v>
      </c>
      <c r="L7" s="25">
        <v>9805766.6767032966</v>
      </c>
      <c r="M7" s="25">
        <v>918927.59461538447</v>
      </c>
      <c r="N7" s="25">
        <v>17466.25071428571</v>
      </c>
      <c r="O7" s="25">
        <v>22866.055219780214</v>
      </c>
      <c r="P7" s="25">
        <f>AVERAGE(P9:P68,P70:P191)</f>
        <v>2194366.1969230776</v>
      </c>
      <c r="Q7" s="25">
        <v>18870.803901098901</v>
      </c>
      <c r="R7" s="25">
        <v>7892.5016483516483</v>
      </c>
      <c r="S7" s="25">
        <v>10610243.625164831</v>
      </c>
      <c r="T7" s="25">
        <f>AVERAGE(T9:T68,T70:T191)</f>
        <v>3791258.9927472533</v>
      </c>
      <c r="U7" s="25">
        <v>8709.1043956043977</v>
      </c>
      <c r="V7" s="25">
        <v>4498.389505494506</v>
      </c>
      <c r="W7" s="25">
        <v>38185735.796428569</v>
      </c>
      <c r="X7" s="25">
        <v>1124597.9085714286</v>
      </c>
      <c r="Y7" s="25">
        <v>39312572.714120895</v>
      </c>
      <c r="Z7" s="26">
        <v>0.10813552462351503</v>
      </c>
      <c r="AA7" s="26">
        <v>5.7484172818761801E-2</v>
      </c>
      <c r="AB7" s="25">
        <v>1909751.1110439564</v>
      </c>
      <c r="AC7" s="25">
        <v>498.52093406593406</v>
      </c>
      <c r="AD7" s="25">
        <v>12953.772252747254</v>
      </c>
      <c r="AE7" s="25">
        <v>2848.8357142857139</v>
      </c>
      <c r="AF7" s="25">
        <v>232.80934065934065</v>
      </c>
      <c r="AG7" s="25">
        <v>3081.6450549450537</v>
      </c>
      <c r="AH7" s="25">
        <v>912520.68197802198</v>
      </c>
      <c r="AI7" s="25">
        <v>75727.847417582452</v>
      </c>
      <c r="AJ7" s="25">
        <v>217136.94609890101</v>
      </c>
      <c r="AK7" s="25">
        <v>7203.8987912087932</v>
      </c>
      <c r="AL7" s="25">
        <v>135097.09725274716</v>
      </c>
      <c r="AM7" s="25">
        <v>14736.336483516479</v>
      </c>
      <c r="AN7" s="25">
        <v>66077.087197802175</v>
      </c>
      <c r="AO7" s="25">
        <v>9808.3461538461543</v>
      </c>
      <c r="AP7" s="25">
        <v>12788.811923076923</v>
      </c>
      <c r="AQ7" s="25">
        <v>11719.09686813187</v>
      </c>
      <c r="AR7" s="25">
        <v>77007.953565934076</v>
      </c>
      <c r="AS7" s="25">
        <v>20242.813076923088</v>
      </c>
      <c r="AT7" s="25">
        <v>4155.1565934065911</v>
      </c>
      <c r="AU7" s="25">
        <v>8804.2428571428627</v>
      </c>
      <c r="AV7" s="25">
        <v>34008.420384615376</v>
      </c>
      <c r="AW7" s="25">
        <v>9162.7470329670305</v>
      </c>
      <c r="AX7" s="25">
        <v>1728702.6653846148</v>
      </c>
      <c r="AY7" s="26">
        <v>5.300360331733759E-3</v>
      </c>
      <c r="AZ7" s="25">
        <v>1189426.0785714285</v>
      </c>
      <c r="BA7" s="25">
        <v>161.10417582417583</v>
      </c>
      <c r="BB7" s="25">
        <v>194371.9441208792</v>
      </c>
      <c r="BC7" s="25">
        <v>3.5109890109890116E-2</v>
      </c>
      <c r="BD7" s="25">
        <v>341914.49071428587</v>
      </c>
      <c r="BE7" s="25">
        <v>155.36164835164834</v>
      </c>
      <c r="BF7" s="25">
        <v>155.36164835164834</v>
      </c>
      <c r="BG7" s="25">
        <v>0</v>
      </c>
      <c r="BH7" s="25">
        <v>155.36164835164834</v>
      </c>
      <c r="BI7" s="25">
        <v>0</v>
      </c>
      <c r="BJ7" s="25">
        <v>5239.0714285714284</v>
      </c>
      <c r="BK7" s="25">
        <v>1876.3736263736264</v>
      </c>
      <c r="BL7" s="56">
        <v>30.631868131868131</v>
      </c>
      <c r="BM7" s="56">
        <v>-38.956043956043956</v>
      </c>
      <c r="BN7" s="56">
        <v>-83.313186813186817</v>
      </c>
      <c r="BO7" s="56">
        <v>-147.49450549450549</v>
      </c>
      <c r="BP7" s="56">
        <v>-502.32967032967031</v>
      </c>
      <c r="BQ7" s="56">
        <v>-457.43406593406593</v>
      </c>
      <c r="BR7" s="56">
        <v>60.928176795580107</v>
      </c>
      <c r="BS7" s="56">
        <v>-19.203296703296704</v>
      </c>
      <c r="BT7" s="56">
        <v>-564.36263736263732</v>
      </c>
      <c r="BU7" s="56">
        <v>-4.9780219780219781</v>
      </c>
      <c r="BV7" s="56">
        <v>5388.1373626373625</v>
      </c>
      <c r="BW7" s="56">
        <v>14.043956043956044</v>
      </c>
      <c r="BX7" s="56">
        <v>144.28021978021977</v>
      </c>
      <c r="BY7" s="56">
        <v>55.35164835164835</v>
      </c>
      <c r="BZ7" s="56">
        <v>306.36813186813185</v>
      </c>
      <c r="CA7" s="56">
        <v>54.434065934065934</v>
      </c>
      <c r="CB7" s="56">
        <v>6.0439560439560438</v>
      </c>
    </row>
    <row r="8" spans="1:80" ht="12" customHeight="1" x14ac:dyDescent="0.25">
      <c r="A8" s="5"/>
      <c r="B8" s="44"/>
      <c r="C8" s="44"/>
      <c r="D8" s="44"/>
      <c r="E8" s="8"/>
      <c r="F8" s="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33"/>
    </row>
    <row r="9" spans="1:80" s="35" customFormat="1" ht="15.6" x14ac:dyDescent="0.3">
      <c r="A9" s="31">
        <v>1</v>
      </c>
      <c r="B9" s="31" t="s">
        <v>2</v>
      </c>
      <c r="C9" s="31" t="s">
        <v>3</v>
      </c>
      <c r="D9" s="31" t="s">
        <v>354</v>
      </c>
      <c r="E9" s="36"/>
      <c r="F9" s="31" t="s">
        <v>355</v>
      </c>
      <c r="G9" s="16">
        <v>37073979.32</v>
      </c>
      <c r="H9" s="16">
        <v>37077983.619999997</v>
      </c>
      <c r="I9" s="16">
        <v>34864348.439999998</v>
      </c>
      <c r="J9" s="16">
        <v>0</v>
      </c>
      <c r="K9" s="16">
        <v>11309879.470000001</v>
      </c>
      <c r="L9" s="16">
        <v>2269534.94</v>
      </c>
      <c r="M9" s="16">
        <v>0</v>
      </c>
      <c r="N9" s="16">
        <v>47096.37</v>
      </c>
      <c r="O9" s="16">
        <v>0</v>
      </c>
      <c r="P9" s="16">
        <v>3329905.45</v>
      </c>
      <c r="Q9" s="16">
        <v>0</v>
      </c>
      <c r="R9" s="16">
        <v>332119.81</v>
      </c>
      <c r="S9" s="16">
        <v>12044868.1</v>
      </c>
      <c r="T9" s="16">
        <v>2132337.94</v>
      </c>
      <c r="U9" s="16">
        <v>101243.53</v>
      </c>
      <c r="V9" s="16">
        <v>6058.35</v>
      </c>
      <c r="W9" s="16">
        <v>32994684.57</v>
      </c>
      <c r="X9" s="16">
        <v>544798.79</v>
      </c>
      <c r="Y9" s="16">
        <v>33539483.359999999</v>
      </c>
      <c r="Z9" s="18">
        <v>0.3234321</v>
      </c>
      <c r="AA9" s="18">
        <v>5.5899999999999998E-2</v>
      </c>
      <c r="AB9" s="16">
        <v>1844251.56</v>
      </c>
      <c r="AC9" s="16">
        <v>0</v>
      </c>
      <c r="AD9" s="16">
        <v>0</v>
      </c>
      <c r="AE9" s="16">
        <v>4004.3</v>
      </c>
      <c r="AF9" s="16">
        <v>0</v>
      </c>
      <c r="AG9" s="16">
        <f>SUM(AE9:AF9)</f>
        <v>4004.3</v>
      </c>
      <c r="AH9" s="16">
        <v>779581.33</v>
      </c>
      <c r="AI9" s="16">
        <v>65040.51</v>
      </c>
      <c r="AJ9" s="16">
        <v>166554.4</v>
      </c>
      <c r="AK9" s="16">
        <v>8148.5</v>
      </c>
      <c r="AL9" s="16">
        <v>134958.22</v>
      </c>
      <c r="AM9" s="16">
        <v>37735.33</v>
      </c>
      <c r="AN9" s="16">
        <v>289302.28999999998</v>
      </c>
      <c r="AO9" s="16">
        <v>8434</v>
      </c>
      <c r="AP9" s="16">
        <v>7446.75</v>
      </c>
      <c r="AQ9" s="16">
        <v>0</v>
      </c>
      <c r="AR9" s="16">
        <v>88353.16</v>
      </c>
      <c r="AS9" s="16">
        <v>17590.71</v>
      </c>
      <c r="AT9" s="16">
        <v>0</v>
      </c>
      <c r="AU9" s="16">
        <v>7294.52</v>
      </c>
      <c r="AV9" s="16">
        <v>55809.3</v>
      </c>
      <c r="AW9" s="16">
        <v>0</v>
      </c>
      <c r="AX9" s="16">
        <v>1719898.6</v>
      </c>
      <c r="AY9" s="34">
        <f>AW9/AX9</f>
        <v>0</v>
      </c>
      <c r="AZ9" s="16">
        <v>9141620.9900000002</v>
      </c>
      <c r="BA9" s="16">
        <v>0</v>
      </c>
      <c r="BB9" s="16">
        <v>196853</v>
      </c>
      <c r="BC9" s="16">
        <v>0</v>
      </c>
      <c r="BD9" s="16">
        <v>337283.93</v>
      </c>
      <c r="BE9" s="16">
        <v>0</v>
      </c>
      <c r="BF9" s="16">
        <v>0</v>
      </c>
      <c r="BG9" s="16">
        <v>0</v>
      </c>
      <c r="BH9" s="16">
        <f>SUM(BF9:BG9)</f>
        <v>0</v>
      </c>
      <c r="BI9" s="16">
        <v>0</v>
      </c>
      <c r="BJ9" s="16">
        <v>7049</v>
      </c>
      <c r="BK9" s="16">
        <v>3144</v>
      </c>
      <c r="BL9" s="16">
        <v>161</v>
      </c>
      <c r="BM9" s="16">
        <v>-188</v>
      </c>
      <c r="BN9" s="16">
        <v>-328</v>
      </c>
      <c r="BO9" s="16">
        <v>-176</v>
      </c>
      <c r="BP9" s="16">
        <v>-1221</v>
      </c>
      <c r="BQ9" s="16">
        <v>-348</v>
      </c>
      <c r="BR9" s="16">
        <v>0</v>
      </c>
      <c r="BS9" s="16">
        <v>-4</v>
      </c>
      <c r="BT9" s="16">
        <v>-488</v>
      </c>
      <c r="BU9" s="16">
        <v>-8</v>
      </c>
      <c r="BV9" s="16">
        <v>7593</v>
      </c>
      <c r="BW9" s="16">
        <v>35</v>
      </c>
      <c r="BX9" s="16">
        <v>51</v>
      </c>
      <c r="BY9" s="16">
        <v>37</v>
      </c>
      <c r="BZ9" s="16">
        <v>396</v>
      </c>
      <c r="CA9" s="16">
        <v>10</v>
      </c>
      <c r="CB9" s="16">
        <v>2</v>
      </c>
    </row>
    <row r="10" spans="1:80" s="35" customFormat="1" ht="15.6" x14ac:dyDescent="0.3">
      <c r="A10" s="31">
        <v>1</v>
      </c>
      <c r="B10" s="31" t="s">
        <v>20</v>
      </c>
      <c r="C10" s="31" t="s">
        <v>21</v>
      </c>
      <c r="D10" s="31" t="s">
        <v>356</v>
      </c>
      <c r="E10" s="36"/>
      <c r="F10" s="31" t="s">
        <v>357</v>
      </c>
      <c r="G10" s="16">
        <v>11272021.92</v>
      </c>
      <c r="H10" s="16">
        <v>11272021.92</v>
      </c>
      <c r="I10" s="16">
        <v>10667284.33</v>
      </c>
      <c r="J10" s="16">
        <v>716756.95</v>
      </c>
      <c r="K10" s="16">
        <v>1960887.62</v>
      </c>
      <c r="L10" s="16">
        <v>434099.86</v>
      </c>
      <c r="M10" s="16">
        <v>0</v>
      </c>
      <c r="N10" s="16">
        <v>0</v>
      </c>
      <c r="O10" s="16">
        <v>14471.03</v>
      </c>
      <c r="P10" s="16">
        <v>1036922.97</v>
      </c>
      <c r="Q10" s="16">
        <v>0</v>
      </c>
      <c r="R10" s="16">
        <v>0</v>
      </c>
      <c r="S10" s="16">
        <v>5008561.38</v>
      </c>
      <c r="T10" s="16">
        <v>997574.12</v>
      </c>
      <c r="U10" s="16">
        <v>0</v>
      </c>
      <c r="V10" s="16">
        <v>0</v>
      </c>
      <c r="W10" s="16">
        <v>10669340.09</v>
      </c>
      <c r="X10" s="16">
        <v>0</v>
      </c>
      <c r="Y10" s="16">
        <v>10669340.09</v>
      </c>
      <c r="Z10" s="18">
        <v>0.1314871</v>
      </c>
      <c r="AA10" s="18">
        <v>4.5199999999999997E-2</v>
      </c>
      <c r="AB10" s="16">
        <v>481940.37</v>
      </c>
      <c r="AC10" s="16">
        <v>0</v>
      </c>
      <c r="AD10" s="16">
        <v>0</v>
      </c>
      <c r="AE10" s="16">
        <v>0</v>
      </c>
      <c r="AF10" s="16">
        <v>0</v>
      </c>
      <c r="AG10" s="16">
        <f t="shared" ref="AG10:AG73" si="0">SUM(AE10:AF10)</f>
        <v>0</v>
      </c>
      <c r="AH10" s="16">
        <v>158028.03</v>
      </c>
      <c r="AI10" s="16">
        <v>14010.74</v>
      </c>
      <c r="AJ10" s="16">
        <v>34327.269999999997</v>
      </c>
      <c r="AK10" s="16">
        <v>66</v>
      </c>
      <c r="AL10" s="16">
        <v>0</v>
      </c>
      <c r="AM10" s="16">
        <v>5225.8</v>
      </c>
      <c r="AN10" s="16">
        <v>11661.12</v>
      </c>
      <c r="AO10" s="16">
        <v>8026</v>
      </c>
      <c r="AP10" s="16">
        <v>0</v>
      </c>
      <c r="AQ10" s="16">
        <v>0</v>
      </c>
      <c r="AR10" s="16">
        <v>13261.44</v>
      </c>
      <c r="AS10" s="16">
        <v>850</v>
      </c>
      <c r="AT10" s="16">
        <v>0</v>
      </c>
      <c r="AU10" s="16">
        <v>2372.08</v>
      </c>
      <c r="AV10" s="16">
        <v>2855.65</v>
      </c>
      <c r="AW10" s="16">
        <v>0</v>
      </c>
      <c r="AX10" s="16">
        <v>265607.57</v>
      </c>
      <c r="AY10" s="34">
        <f t="shared" ref="AY10:AY73" si="1">AW10/AX10</f>
        <v>0</v>
      </c>
      <c r="AZ10" s="16">
        <v>753719.09</v>
      </c>
      <c r="BA10" s="16">
        <v>0</v>
      </c>
      <c r="BB10" s="16">
        <v>196853</v>
      </c>
      <c r="BC10" s="16">
        <v>0</v>
      </c>
      <c r="BD10" s="16">
        <v>45297.82</v>
      </c>
      <c r="BE10" s="16">
        <v>0</v>
      </c>
      <c r="BF10" s="16">
        <v>0</v>
      </c>
      <c r="BG10" s="16">
        <v>0</v>
      </c>
      <c r="BH10" s="16">
        <f t="shared" ref="BH10:BH73" si="2">SUM(BF10:BG10)</f>
        <v>0</v>
      </c>
      <c r="BI10" s="16">
        <v>0</v>
      </c>
      <c r="BJ10" s="16">
        <v>1434</v>
      </c>
      <c r="BK10" s="16">
        <v>585</v>
      </c>
      <c r="BL10" s="16">
        <v>7</v>
      </c>
      <c r="BM10" s="16">
        <v>0</v>
      </c>
      <c r="BN10" s="16">
        <v>-82</v>
      </c>
      <c r="BO10" s="16">
        <v>-87</v>
      </c>
      <c r="BP10" s="16">
        <v>-195</v>
      </c>
      <c r="BQ10" s="16">
        <v>-76</v>
      </c>
      <c r="BR10" s="16">
        <v>0</v>
      </c>
      <c r="BS10" s="16">
        <v>16</v>
      </c>
      <c r="BT10" s="16">
        <v>-67</v>
      </c>
      <c r="BU10" s="16">
        <v>-7</v>
      </c>
      <c r="BV10" s="16">
        <v>1528</v>
      </c>
      <c r="BW10" s="16">
        <v>0</v>
      </c>
      <c r="BX10" s="16">
        <v>41</v>
      </c>
      <c r="BY10" s="16">
        <v>17</v>
      </c>
      <c r="BZ10" s="16">
        <v>33</v>
      </c>
      <c r="CA10" s="16">
        <v>2</v>
      </c>
      <c r="CB10" s="16">
        <v>1</v>
      </c>
    </row>
    <row r="11" spans="1:80" s="35" customFormat="1" ht="15.6" x14ac:dyDescent="0.3">
      <c r="A11" s="31">
        <v>1</v>
      </c>
      <c r="B11" s="31" t="s">
        <v>84</v>
      </c>
      <c r="C11" s="31" t="s">
        <v>85</v>
      </c>
      <c r="D11" s="31" t="s">
        <v>358</v>
      </c>
      <c r="E11" s="36"/>
      <c r="F11" s="31" t="s">
        <v>359</v>
      </c>
      <c r="G11" s="16">
        <v>12990444.25</v>
      </c>
      <c r="H11" s="16">
        <v>12998620.810000001</v>
      </c>
      <c r="I11" s="16">
        <v>12781778.140000001</v>
      </c>
      <c r="J11" s="16">
        <v>323351.02</v>
      </c>
      <c r="K11" s="16">
        <v>1201044.4099999999</v>
      </c>
      <c r="L11" s="16">
        <v>4932104.46</v>
      </c>
      <c r="M11" s="16">
        <v>0</v>
      </c>
      <c r="N11" s="16">
        <v>4296</v>
      </c>
      <c r="O11" s="16">
        <v>33689.79</v>
      </c>
      <c r="P11" s="16">
        <v>828373.14</v>
      </c>
      <c r="Q11" s="16">
        <v>7934.36</v>
      </c>
      <c r="R11" s="16">
        <v>0</v>
      </c>
      <c r="S11" s="16">
        <v>3189827.66</v>
      </c>
      <c r="T11" s="16">
        <v>1603614.7</v>
      </c>
      <c r="U11" s="16">
        <v>0</v>
      </c>
      <c r="V11" s="16">
        <v>0</v>
      </c>
      <c r="W11" s="16">
        <v>12820782.359999999</v>
      </c>
      <c r="X11" s="16">
        <v>20406.919999999998</v>
      </c>
      <c r="Y11" s="16">
        <v>12841189.279999999</v>
      </c>
      <c r="Z11" s="18">
        <v>0.23412640000000001</v>
      </c>
      <c r="AA11" s="18">
        <v>5.4699999999999999E-2</v>
      </c>
      <c r="AB11" s="16">
        <v>701443.8</v>
      </c>
      <c r="AC11" s="16">
        <v>0</v>
      </c>
      <c r="AD11" s="16">
        <v>0</v>
      </c>
      <c r="AE11" s="16">
        <v>8176.56</v>
      </c>
      <c r="AF11" s="16">
        <v>194.13</v>
      </c>
      <c r="AG11" s="16">
        <f t="shared" si="0"/>
        <v>8370.69</v>
      </c>
      <c r="AH11" s="16">
        <v>206412.03</v>
      </c>
      <c r="AI11" s="16">
        <v>17051.04</v>
      </c>
      <c r="AJ11" s="16">
        <v>29539.88</v>
      </c>
      <c r="AK11" s="16">
        <v>0</v>
      </c>
      <c r="AL11" s="16">
        <v>45202.87</v>
      </c>
      <c r="AM11" s="16">
        <v>33712.67</v>
      </c>
      <c r="AN11" s="16">
        <v>27961.58</v>
      </c>
      <c r="AO11" s="16">
        <v>8026</v>
      </c>
      <c r="AP11" s="16">
        <v>11270</v>
      </c>
      <c r="AQ11" s="16">
        <v>0</v>
      </c>
      <c r="AR11" s="16">
        <v>30847.279999999999</v>
      </c>
      <c r="AS11" s="16">
        <v>12842.07</v>
      </c>
      <c r="AT11" s="16">
        <v>4288.3100000000004</v>
      </c>
      <c r="AU11" s="16">
        <v>8036.69</v>
      </c>
      <c r="AV11" s="16">
        <v>16135.1</v>
      </c>
      <c r="AW11" s="16">
        <v>0</v>
      </c>
      <c r="AX11" s="16">
        <v>498613.98</v>
      </c>
      <c r="AY11" s="34">
        <f t="shared" si="1"/>
        <v>0</v>
      </c>
      <c r="AZ11" s="16">
        <v>462695.16</v>
      </c>
      <c r="BA11" s="16">
        <v>0</v>
      </c>
      <c r="BB11" s="16">
        <v>196853</v>
      </c>
      <c r="BC11" s="16">
        <v>0</v>
      </c>
      <c r="BD11" s="16">
        <v>91482.54</v>
      </c>
      <c r="BE11" s="16">
        <v>0</v>
      </c>
      <c r="BF11" s="16">
        <v>0</v>
      </c>
      <c r="BG11" s="16">
        <v>0</v>
      </c>
      <c r="BH11" s="16">
        <f t="shared" si="2"/>
        <v>0</v>
      </c>
      <c r="BI11" s="16">
        <v>0</v>
      </c>
      <c r="BJ11" s="16">
        <v>1665</v>
      </c>
      <c r="BK11" s="16">
        <v>415</v>
      </c>
      <c r="BL11" s="16">
        <v>2</v>
      </c>
      <c r="BM11" s="16">
        <v>0</v>
      </c>
      <c r="BN11" s="16">
        <v>-34</v>
      </c>
      <c r="BO11" s="16">
        <v>-75</v>
      </c>
      <c r="BP11" s="16">
        <v>-48</v>
      </c>
      <c r="BQ11" s="16">
        <v>-83</v>
      </c>
      <c r="BR11" s="16">
        <v>0</v>
      </c>
      <c r="BS11" s="16">
        <v>11</v>
      </c>
      <c r="BT11" s="16">
        <v>-113</v>
      </c>
      <c r="BU11" s="16">
        <v>-12</v>
      </c>
      <c r="BV11" s="16">
        <v>1728</v>
      </c>
      <c r="BW11" s="16">
        <v>8</v>
      </c>
      <c r="BX11" s="16">
        <v>17</v>
      </c>
      <c r="BY11" s="16">
        <v>10</v>
      </c>
      <c r="BZ11" s="16">
        <v>83</v>
      </c>
      <c r="CA11" s="16">
        <v>3</v>
      </c>
      <c r="CB11" s="16">
        <v>0</v>
      </c>
    </row>
    <row r="12" spans="1:80" s="35" customFormat="1" ht="15.6" x14ac:dyDescent="0.3">
      <c r="A12" s="31">
        <v>1</v>
      </c>
      <c r="B12" s="31" t="s">
        <v>171</v>
      </c>
      <c r="C12" s="31" t="s">
        <v>172</v>
      </c>
      <c r="D12" s="31" t="s">
        <v>360</v>
      </c>
      <c r="E12" s="36"/>
      <c r="F12" s="31" t="s">
        <v>355</v>
      </c>
      <c r="G12" s="16">
        <v>17513609.600000001</v>
      </c>
      <c r="H12" s="16">
        <v>17526064.43</v>
      </c>
      <c r="I12" s="16">
        <v>16027824.15</v>
      </c>
      <c r="J12" s="16">
        <v>0</v>
      </c>
      <c r="K12" s="16">
        <v>4716562.58</v>
      </c>
      <c r="L12" s="16">
        <v>0</v>
      </c>
      <c r="M12" s="16">
        <v>0</v>
      </c>
      <c r="N12" s="16">
        <v>949501.32</v>
      </c>
      <c r="O12" s="16">
        <v>0</v>
      </c>
      <c r="P12" s="16">
        <v>1136440.51</v>
      </c>
      <c r="Q12" s="16">
        <v>0</v>
      </c>
      <c r="R12" s="16">
        <v>227241.35</v>
      </c>
      <c r="S12" s="16">
        <v>4377103.29</v>
      </c>
      <c r="T12" s="16">
        <v>995118.55</v>
      </c>
      <c r="U12" s="16">
        <v>21223</v>
      </c>
      <c r="V12" s="16">
        <v>0</v>
      </c>
      <c r="W12" s="16">
        <v>12304659.800000001</v>
      </c>
      <c r="X12" s="16">
        <v>2414701.77</v>
      </c>
      <c r="Y12" s="16">
        <v>14719361.57</v>
      </c>
      <c r="Z12" s="18">
        <v>0.40757779999999999</v>
      </c>
      <c r="AA12" s="18">
        <v>8.5900000000000004E-2</v>
      </c>
      <c r="AB12" s="16">
        <v>1061036.1100000001</v>
      </c>
      <c r="AC12" s="16">
        <v>4643.33</v>
      </c>
      <c r="AD12" s="16">
        <v>44143.22</v>
      </c>
      <c r="AE12" s="16">
        <v>7811.5</v>
      </c>
      <c r="AF12" s="16">
        <v>0</v>
      </c>
      <c r="AG12" s="16">
        <f t="shared" si="0"/>
        <v>7811.5</v>
      </c>
      <c r="AH12" s="16">
        <v>440691.75</v>
      </c>
      <c r="AI12" s="16">
        <v>41467.69</v>
      </c>
      <c r="AJ12" s="16">
        <v>52340.6</v>
      </c>
      <c r="AK12" s="16">
        <v>0</v>
      </c>
      <c r="AL12" s="16">
        <v>43652.160000000003</v>
      </c>
      <c r="AM12" s="16">
        <v>4455.1899999999996</v>
      </c>
      <c r="AN12" s="16">
        <v>134199.15</v>
      </c>
      <c r="AO12" s="16">
        <v>8026</v>
      </c>
      <c r="AP12" s="16">
        <v>19844.38</v>
      </c>
      <c r="AQ12" s="16">
        <v>0</v>
      </c>
      <c r="AR12" s="16">
        <v>32802.300000000003</v>
      </c>
      <c r="AS12" s="16">
        <v>13770.91</v>
      </c>
      <c r="AT12" s="16">
        <v>0</v>
      </c>
      <c r="AU12" s="16">
        <v>3763</v>
      </c>
      <c r="AV12" s="16">
        <v>15998.07</v>
      </c>
      <c r="AW12" s="16">
        <v>0</v>
      </c>
      <c r="AX12" s="16">
        <v>851367.24</v>
      </c>
      <c r="AY12" s="34">
        <f t="shared" si="1"/>
        <v>0</v>
      </c>
      <c r="AZ12" s="16">
        <v>3558882.32</v>
      </c>
      <c r="BA12" s="16">
        <v>160</v>
      </c>
      <c r="BB12" s="16">
        <v>196853</v>
      </c>
      <c r="BC12" s="16">
        <v>0</v>
      </c>
      <c r="BD12" s="16">
        <v>189201.46</v>
      </c>
      <c r="BE12" s="16">
        <v>0</v>
      </c>
      <c r="BF12" s="16">
        <v>0</v>
      </c>
      <c r="BG12" s="16">
        <v>0</v>
      </c>
      <c r="BH12" s="16">
        <f t="shared" si="2"/>
        <v>0</v>
      </c>
      <c r="BI12" s="16">
        <v>0</v>
      </c>
      <c r="BJ12" s="16">
        <v>2919</v>
      </c>
      <c r="BK12" s="16">
        <v>1453</v>
      </c>
      <c r="BL12" s="16">
        <v>8</v>
      </c>
      <c r="BM12" s="16">
        <v>-1</v>
      </c>
      <c r="BN12" s="16">
        <v>-161</v>
      </c>
      <c r="BO12" s="16">
        <v>-100</v>
      </c>
      <c r="BP12" s="16">
        <v>-594</v>
      </c>
      <c r="BQ12" s="16">
        <v>-134</v>
      </c>
      <c r="BR12" s="16">
        <v>0</v>
      </c>
      <c r="BS12" s="16">
        <v>-2</v>
      </c>
      <c r="BT12" s="16">
        <v>-211</v>
      </c>
      <c r="BU12" s="16">
        <v>-2</v>
      </c>
      <c r="BV12" s="16">
        <v>3175</v>
      </c>
      <c r="BW12" s="16">
        <v>1</v>
      </c>
      <c r="BX12" s="16">
        <v>30</v>
      </c>
      <c r="BY12" s="16">
        <v>20</v>
      </c>
      <c r="BZ12" s="16">
        <v>148</v>
      </c>
      <c r="CA12" s="16">
        <v>1</v>
      </c>
      <c r="CB12" s="16">
        <v>3</v>
      </c>
    </row>
    <row r="13" spans="1:80" s="32" customFormat="1" ht="15.6" x14ac:dyDescent="0.3">
      <c r="A13" s="38">
        <v>1</v>
      </c>
      <c r="B13" s="38" t="s">
        <v>218</v>
      </c>
      <c r="C13" s="38" t="s">
        <v>141</v>
      </c>
      <c r="D13" s="38" t="s">
        <v>361</v>
      </c>
      <c r="E13" s="41"/>
      <c r="F13" s="38" t="s">
        <v>362</v>
      </c>
      <c r="G13" s="68">
        <v>12352642.640000001</v>
      </c>
      <c r="H13" s="68">
        <v>12352642.640000001</v>
      </c>
      <c r="I13" s="68">
        <v>10825636.689999999</v>
      </c>
      <c r="J13" s="68">
        <v>34682.39</v>
      </c>
      <c r="K13" s="68">
        <v>3306750.15</v>
      </c>
      <c r="L13" s="68">
        <v>830236.62</v>
      </c>
      <c r="M13" s="68">
        <v>0</v>
      </c>
      <c r="N13" s="68">
        <v>0</v>
      </c>
      <c r="O13" s="68">
        <v>31134.03</v>
      </c>
      <c r="P13" s="68">
        <v>804805.44</v>
      </c>
      <c r="Q13" s="68">
        <v>0</v>
      </c>
      <c r="R13" s="68">
        <v>0</v>
      </c>
      <c r="S13" s="68">
        <v>4750918.2</v>
      </c>
      <c r="T13" s="68">
        <v>892123.92</v>
      </c>
      <c r="U13" s="68">
        <v>0</v>
      </c>
      <c r="V13" s="68">
        <v>0</v>
      </c>
      <c r="W13" s="68">
        <v>11348149.1</v>
      </c>
      <c r="X13" s="68">
        <v>0</v>
      </c>
      <c r="Y13" s="68">
        <v>11348149.1</v>
      </c>
      <c r="Z13" s="69">
        <v>0.19506399999999999</v>
      </c>
      <c r="AA13" s="69">
        <v>6.1199999999999997E-2</v>
      </c>
      <c r="AB13" s="68">
        <v>694071.28</v>
      </c>
      <c r="AC13" s="68">
        <v>0</v>
      </c>
      <c r="AD13" s="68">
        <v>0</v>
      </c>
      <c r="AE13" s="68">
        <v>0</v>
      </c>
      <c r="AF13" s="68">
        <v>89.44</v>
      </c>
      <c r="AG13" s="68">
        <f t="shared" si="0"/>
        <v>89.44</v>
      </c>
      <c r="AH13" s="68">
        <v>220577.7</v>
      </c>
      <c r="AI13" s="68">
        <v>22311.26</v>
      </c>
      <c r="AJ13" s="68">
        <v>54620.19</v>
      </c>
      <c r="AK13" s="68">
        <v>0</v>
      </c>
      <c r="AL13" s="68">
        <v>37576.18</v>
      </c>
      <c r="AM13" s="68">
        <v>2804.22</v>
      </c>
      <c r="AN13" s="68">
        <v>32258.25</v>
      </c>
      <c r="AO13" s="68">
        <v>8026</v>
      </c>
      <c r="AP13" s="68">
        <v>8900</v>
      </c>
      <c r="AQ13" s="68">
        <v>0</v>
      </c>
      <c r="AR13" s="68">
        <v>38846.01</v>
      </c>
      <c r="AS13" s="68">
        <v>1161.2</v>
      </c>
      <c r="AT13" s="68">
        <v>0</v>
      </c>
      <c r="AU13" s="68">
        <v>1474</v>
      </c>
      <c r="AV13" s="68">
        <v>9248.9599999999991</v>
      </c>
      <c r="AW13" s="68">
        <v>0</v>
      </c>
      <c r="AX13" s="68">
        <v>467566.03</v>
      </c>
      <c r="AY13" s="71">
        <f t="shared" si="1"/>
        <v>0</v>
      </c>
      <c r="AZ13" s="68">
        <v>375549.41</v>
      </c>
      <c r="BA13" s="68">
        <v>0</v>
      </c>
      <c r="BB13" s="68">
        <v>196853</v>
      </c>
      <c r="BC13" s="68">
        <v>0</v>
      </c>
      <c r="BD13" s="68">
        <v>104798.68</v>
      </c>
      <c r="BE13" s="68">
        <v>0</v>
      </c>
      <c r="BF13" s="68">
        <v>0</v>
      </c>
      <c r="BG13" s="68">
        <v>0</v>
      </c>
      <c r="BH13" s="68">
        <f t="shared" si="2"/>
        <v>0</v>
      </c>
      <c r="BI13" s="68">
        <v>0</v>
      </c>
      <c r="BJ13" s="68">
        <v>2195</v>
      </c>
      <c r="BK13" s="68">
        <v>1005</v>
      </c>
      <c r="BL13" s="68">
        <v>0</v>
      </c>
      <c r="BM13" s="68">
        <v>0</v>
      </c>
      <c r="BN13" s="68">
        <v>-101</v>
      </c>
      <c r="BO13" s="68">
        <v>-141</v>
      </c>
      <c r="BP13" s="68">
        <v>-241</v>
      </c>
      <c r="BQ13" s="68">
        <v>-155</v>
      </c>
      <c r="BR13" s="68">
        <v>0</v>
      </c>
      <c r="BS13" s="68">
        <v>35</v>
      </c>
      <c r="BT13" s="68">
        <v>-239</v>
      </c>
      <c r="BU13" s="68">
        <v>-4</v>
      </c>
      <c r="BV13" s="68">
        <v>2354</v>
      </c>
      <c r="BW13" s="68">
        <v>0</v>
      </c>
      <c r="BX13" s="68">
        <v>31</v>
      </c>
      <c r="BY13" s="68">
        <v>12</v>
      </c>
      <c r="BZ13" s="68">
        <v>198</v>
      </c>
      <c r="CA13" s="68">
        <v>0</v>
      </c>
      <c r="CB13" s="68">
        <v>0</v>
      </c>
    </row>
    <row r="14" spans="1:80" ht="15.6" x14ac:dyDescent="0.3">
      <c r="A14" s="13">
        <v>2</v>
      </c>
      <c r="B14" s="13" t="s">
        <v>41</v>
      </c>
      <c r="C14" s="13" t="s">
        <v>42</v>
      </c>
      <c r="D14" s="10" t="s">
        <v>363</v>
      </c>
      <c r="E14" s="10" t="s">
        <v>364</v>
      </c>
      <c r="F14" s="10" t="s">
        <v>365</v>
      </c>
      <c r="G14" s="16">
        <v>22140263.280000001</v>
      </c>
      <c r="H14" s="16">
        <v>22141395.039999999</v>
      </c>
      <c r="I14" s="16">
        <v>21531040.77</v>
      </c>
      <c r="J14" s="16">
        <v>109753.96</v>
      </c>
      <c r="K14" s="16">
        <v>2524080.2799999998</v>
      </c>
      <c r="L14" s="16">
        <v>5074077.1900000004</v>
      </c>
      <c r="M14" s="16">
        <v>0</v>
      </c>
      <c r="N14" s="16">
        <v>0</v>
      </c>
      <c r="O14" s="16">
        <v>0</v>
      </c>
      <c r="P14" s="16">
        <v>1261648.58</v>
      </c>
      <c r="Q14" s="16">
        <v>0</v>
      </c>
      <c r="R14" s="16">
        <v>900</v>
      </c>
      <c r="S14" s="16">
        <v>8357220.4100000001</v>
      </c>
      <c r="T14" s="16">
        <v>2301095.86</v>
      </c>
      <c r="U14" s="16">
        <v>0</v>
      </c>
      <c r="V14" s="16">
        <v>0</v>
      </c>
      <c r="W14" s="16">
        <v>21339509.969999999</v>
      </c>
      <c r="X14" s="16">
        <v>1110.75</v>
      </c>
      <c r="Y14" s="16">
        <v>21340620.719999999</v>
      </c>
      <c r="Z14" s="18">
        <v>0.18338779999999999</v>
      </c>
      <c r="AA14" s="18">
        <v>8.0199999999999994E-2</v>
      </c>
      <c r="AB14" s="16">
        <v>1711633.69</v>
      </c>
      <c r="AC14" s="16">
        <v>0</v>
      </c>
      <c r="AD14" s="16">
        <v>0</v>
      </c>
      <c r="AE14" s="16">
        <v>0</v>
      </c>
      <c r="AF14" s="16">
        <v>383.29</v>
      </c>
      <c r="AG14" s="16">
        <f t="shared" si="0"/>
        <v>383.29</v>
      </c>
      <c r="AH14" s="16">
        <v>790777.46</v>
      </c>
      <c r="AI14" s="16">
        <v>67642.399999999994</v>
      </c>
      <c r="AJ14" s="16">
        <v>232244.27</v>
      </c>
      <c r="AK14" s="16">
        <v>0</v>
      </c>
      <c r="AL14" s="16">
        <v>136758.28</v>
      </c>
      <c r="AM14" s="16">
        <v>25794.05</v>
      </c>
      <c r="AN14" s="16">
        <v>54508.38</v>
      </c>
      <c r="AO14" s="16">
        <v>11600</v>
      </c>
      <c r="AP14" s="16">
        <v>3053</v>
      </c>
      <c r="AQ14" s="16">
        <v>0</v>
      </c>
      <c r="AR14" s="16">
        <v>74874.02</v>
      </c>
      <c r="AS14" s="16">
        <v>13223.92</v>
      </c>
      <c r="AT14" s="16">
        <v>0</v>
      </c>
      <c r="AU14" s="16">
        <v>11976.03</v>
      </c>
      <c r="AV14" s="16">
        <v>16859.23</v>
      </c>
      <c r="AW14" s="16">
        <v>0</v>
      </c>
      <c r="AX14" s="16">
        <v>1569502.63</v>
      </c>
      <c r="AY14" s="34">
        <f t="shared" si="1"/>
        <v>0</v>
      </c>
      <c r="AZ14" s="16">
        <v>1105537.43</v>
      </c>
      <c r="BA14" s="16">
        <v>0</v>
      </c>
      <c r="BB14" s="16">
        <v>196853</v>
      </c>
      <c r="BC14" s="16">
        <v>0</v>
      </c>
      <c r="BD14" s="16">
        <v>326254.49</v>
      </c>
      <c r="BE14" s="16">
        <v>0</v>
      </c>
      <c r="BF14" s="16">
        <v>0</v>
      </c>
      <c r="BG14" s="16">
        <v>0</v>
      </c>
      <c r="BH14" s="16">
        <f t="shared" si="2"/>
        <v>0</v>
      </c>
      <c r="BI14" s="16">
        <v>0</v>
      </c>
      <c r="BJ14" s="16">
        <v>4468</v>
      </c>
      <c r="BK14" s="16">
        <v>843</v>
      </c>
      <c r="BL14" s="16">
        <v>13</v>
      </c>
      <c r="BM14" s="16">
        <v>0</v>
      </c>
      <c r="BN14" s="16">
        <v>-36</v>
      </c>
      <c r="BO14" s="16">
        <v>-156</v>
      </c>
      <c r="BP14" s="16">
        <v>-78</v>
      </c>
      <c r="BQ14" s="16">
        <v>-428</v>
      </c>
      <c r="BR14" s="16">
        <v>0</v>
      </c>
      <c r="BS14" s="16">
        <v>0</v>
      </c>
      <c r="BT14" s="16">
        <v>-546</v>
      </c>
      <c r="BU14" s="16">
        <v>0</v>
      </c>
      <c r="BV14" s="16">
        <v>4080</v>
      </c>
      <c r="BW14" s="16">
        <v>35</v>
      </c>
      <c r="BX14" s="16">
        <v>87</v>
      </c>
      <c r="BY14" s="16">
        <v>58</v>
      </c>
      <c r="BZ14" s="16">
        <v>361</v>
      </c>
      <c r="CA14" s="16">
        <v>32</v>
      </c>
      <c r="CB14" s="16">
        <v>8</v>
      </c>
    </row>
    <row r="15" spans="1:80" s="4" customFormat="1" ht="15.6" x14ac:dyDescent="0.3">
      <c r="A15" s="11">
        <v>2</v>
      </c>
      <c r="B15" s="11" t="s">
        <v>319</v>
      </c>
      <c r="C15" s="11" t="s">
        <v>320</v>
      </c>
      <c r="D15" s="10" t="s">
        <v>366</v>
      </c>
      <c r="E15" s="10" t="s">
        <v>367</v>
      </c>
      <c r="F15" s="10" t="s">
        <v>365</v>
      </c>
      <c r="G15" s="16">
        <v>18314410.469999999</v>
      </c>
      <c r="H15" s="16">
        <v>18314410.469999999</v>
      </c>
      <c r="I15" s="16">
        <v>17522287.25</v>
      </c>
      <c r="J15" s="16">
        <v>0</v>
      </c>
      <c r="K15" s="16">
        <v>3028239.7</v>
      </c>
      <c r="L15" s="16">
        <v>653599.76</v>
      </c>
      <c r="M15" s="16">
        <v>0</v>
      </c>
      <c r="N15" s="16">
        <v>790057.75</v>
      </c>
      <c r="O15" s="16">
        <v>0</v>
      </c>
      <c r="P15" s="16">
        <v>1139798.79</v>
      </c>
      <c r="Q15" s="16">
        <v>0</v>
      </c>
      <c r="R15" s="16">
        <v>275291.11</v>
      </c>
      <c r="S15" s="16">
        <v>8503809.2899999991</v>
      </c>
      <c r="T15" s="16">
        <v>992534.74</v>
      </c>
      <c r="U15" s="16">
        <v>33274.559999999998</v>
      </c>
      <c r="V15" s="16">
        <v>0</v>
      </c>
      <c r="W15" s="16">
        <v>15285655.939999999</v>
      </c>
      <c r="X15" s="16">
        <v>3077051.57</v>
      </c>
      <c r="Y15" s="16">
        <v>18362707.510000002</v>
      </c>
      <c r="Z15" s="18">
        <v>0.1007184</v>
      </c>
      <c r="AA15" s="18">
        <v>6.3299999999999995E-2</v>
      </c>
      <c r="AB15" s="16">
        <v>967673.66</v>
      </c>
      <c r="AC15" s="16">
        <v>0</v>
      </c>
      <c r="AD15" s="16">
        <v>0</v>
      </c>
      <c r="AE15" s="16">
        <v>0</v>
      </c>
      <c r="AF15" s="16">
        <v>425.11</v>
      </c>
      <c r="AG15" s="16">
        <f t="shared" si="0"/>
        <v>425.11</v>
      </c>
      <c r="AH15" s="16">
        <v>460610.86</v>
      </c>
      <c r="AI15" s="16">
        <v>40829.68</v>
      </c>
      <c r="AJ15" s="16">
        <v>78599.210000000006</v>
      </c>
      <c r="AK15" s="16">
        <v>0</v>
      </c>
      <c r="AL15" s="16">
        <v>53198.33</v>
      </c>
      <c r="AM15" s="16">
        <v>35897.019999999997</v>
      </c>
      <c r="AN15" s="16">
        <v>73432.81</v>
      </c>
      <c r="AO15" s="16">
        <v>9600</v>
      </c>
      <c r="AP15" s="16">
        <v>2577</v>
      </c>
      <c r="AQ15" s="16">
        <v>0</v>
      </c>
      <c r="AR15" s="16">
        <v>22353.97</v>
      </c>
      <c r="AS15" s="16">
        <v>11160.93</v>
      </c>
      <c r="AT15" s="16">
        <v>0</v>
      </c>
      <c r="AU15" s="16">
        <v>7624.21</v>
      </c>
      <c r="AV15" s="16">
        <v>3437.43</v>
      </c>
      <c r="AW15" s="16">
        <v>0</v>
      </c>
      <c r="AX15" s="16">
        <v>854652.11</v>
      </c>
      <c r="AY15" s="34">
        <f t="shared" si="1"/>
        <v>0</v>
      </c>
      <c r="AZ15" s="16">
        <v>682482.06</v>
      </c>
      <c r="BA15" s="16">
        <v>0</v>
      </c>
      <c r="BB15" s="16">
        <v>196853</v>
      </c>
      <c r="BC15" s="16">
        <v>0</v>
      </c>
      <c r="BD15" s="16">
        <v>191602.84</v>
      </c>
      <c r="BE15" s="16">
        <v>0</v>
      </c>
      <c r="BF15" s="16">
        <v>0</v>
      </c>
      <c r="BG15" s="16">
        <v>0</v>
      </c>
      <c r="BH15" s="16">
        <f t="shared" si="2"/>
        <v>0</v>
      </c>
      <c r="BI15" s="16">
        <v>0</v>
      </c>
      <c r="BJ15" s="16">
        <v>1954</v>
      </c>
      <c r="BK15" s="16">
        <v>869</v>
      </c>
      <c r="BL15" s="16">
        <v>0</v>
      </c>
      <c r="BM15" s="16">
        <v>0</v>
      </c>
      <c r="BN15" s="16">
        <v>-65</v>
      </c>
      <c r="BO15" s="16">
        <v>-23</v>
      </c>
      <c r="BP15" s="16">
        <v>-386</v>
      </c>
      <c r="BQ15" s="16">
        <v>-160</v>
      </c>
      <c r="BR15" s="16">
        <v>0</v>
      </c>
      <c r="BS15" s="16">
        <v>-25</v>
      </c>
      <c r="BT15" s="16">
        <v>-175</v>
      </c>
      <c r="BU15" s="16">
        <v>-1</v>
      </c>
      <c r="BV15" s="16">
        <v>1988</v>
      </c>
      <c r="BW15" s="16">
        <v>3</v>
      </c>
      <c r="BX15" s="16">
        <v>73</v>
      </c>
      <c r="BY15" s="16">
        <v>24</v>
      </c>
      <c r="BZ15" s="16">
        <v>75</v>
      </c>
      <c r="CA15" s="16">
        <v>0</v>
      </c>
      <c r="CB15" s="16">
        <v>3</v>
      </c>
    </row>
    <row r="16" spans="1:80" s="32" customFormat="1" ht="15.6" x14ac:dyDescent="0.3">
      <c r="A16" s="53">
        <v>2</v>
      </c>
      <c r="B16" s="53" t="s">
        <v>144</v>
      </c>
      <c r="C16" s="53" t="s">
        <v>47</v>
      </c>
      <c r="D16" s="38" t="s">
        <v>368</v>
      </c>
      <c r="E16" s="38" t="s">
        <v>367</v>
      </c>
      <c r="F16" s="38" t="s">
        <v>365</v>
      </c>
      <c r="G16" s="16">
        <v>13647494.15</v>
      </c>
      <c r="H16" s="16">
        <v>13649554.630000001</v>
      </c>
      <c r="I16" s="16">
        <v>13264105.18</v>
      </c>
      <c r="J16" s="16">
        <v>0</v>
      </c>
      <c r="K16" s="16">
        <v>3260296.48</v>
      </c>
      <c r="L16" s="16">
        <v>629845.91</v>
      </c>
      <c r="M16" s="16">
        <v>0</v>
      </c>
      <c r="N16" s="16">
        <v>0</v>
      </c>
      <c r="O16" s="16">
        <v>0</v>
      </c>
      <c r="P16" s="16">
        <v>588097.79</v>
      </c>
      <c r="Q16" s="16">
        <v>0</v>
      </c>
      <c r="R16" s="16">
        <v>0</v>
      </c>
      <c r="S16" s="16">
        <v>6639092.7300000004</v>
      </c>
      <c r="T16" s="16">
        <v>787349.13</v>
      </c>
      <c r="U16" s="16">
        <v>27066</v>
      </c>
      <c r="V16" s="16">
        <v>0</v>
      </c>
      <c r="W16" s="16">
        <v>13005787.18</v>
      </c>
      <c r="X16" s="16">
        <v>29126.48</v>
      </c>
      <c r="Y16" s="16">
        <v>13034913.66</v>
      </c>
      <c r="Z16" s="18">
        <v>9.615891E-2</v>
      </c>
      <c r="AA16" s="18">
        <v>8.4699999999999998E-2</v>
      </c>
      <c r="AB16" s="16">
        <v>1101105.1399999999</v>
      </c>
      <c r="AC16" s="16">
        <v>0</v>
      </c>
      <c r="AD16" s="16">
        <v>0</v>
      </c>
      <c r="AE16" s="16">
        <v>2060.48</v>
      </c>
      <c r="AF16" s="16">
        <v>15.58</v>
      </c>
      <c r="AG16" s="16">
        <f t="shared" si="0"/>
        <v>2076.06</v>
      </c>
      <c r="AH16" s="16">
        <v>438989.23</v>
      </c>
      <c r="AI16" s="16">
        <v>35360.870000000003</v>
      </c>
      <c r="AJ16" s="16">
        <v>87644</v>
      </c>
      <c r="AK16" s="16">
        <v>0</v>
      </c>
      <c r="AL16" s="16">
        <v>113770.17</v>
      </c>
      <c r="AM16" s="16">
        <v>35038.28</v>
      </c>
      <c r="AN16" s="16">
        <v>29707.46</v>
      </c>
      <c r="AO16" s="16">
        <v>9600</v>
      </c>
      <c r="AP16" s="16">
        <v>2033.09</v>
      </c>
      <c r="AQ16" s="16">
        <v>0</v>
      </c>
      <c r="AR16" s="16">
        <v>48197.84</v>
      </c>
      <c r="AS16" s="16">
        <v>10109.790000000001</v>
      </c>
      <c r="AT16" s="16">
        <v>0</v>
      </c>
      <c r="AU16" s="16">
        <v>18452.38</v>
      </c>
      <c r="AV16" s="16">
        <v>7601.09</v>
      </c>
      <c r="AW16" s="16">
        <v>0</v>
      </c>
      <c r="AX16" s="16">
        <v>866953.81</v>
      </c>
      <c r="AY16" s="34">
        <f t="shared" si="1"/>
        <v>0</v>
      </c>
      <c r="AZ16" s="16">
        <v>529960.36</v>
      </c>
      <c r="BA16" s="16">
        <v>0</v>
      </c>
      <c r="BB16" s="16">
        <v>196853</v>
      </c>
      <c r="BC16" s="16">
        <v>0</v>
      </c>
      <c r="BD16" s="16">
        <v>192980.44</v>
      </c>
      <c r="BE16" s="16">
        <v>0</v>
      </c>
      <c r="BF16" s="16">
        <v>0</v>
      </c>
      <c r="BG16" s="16">
        <v>0</v>
      </c>
      <c r="BH16" s="16">
        <f t="shared" si="2"/>
        <v>0</v>
      </c>
      <c r="BI16" s="16">
        <v>0</v>
      </c>
      <c r="BJ16" s="16">
        <v>1290</v>
      </c>
      <c r="BK16" s="16">
        <v>726</v>
      </c>
      <c r="BL16" s="16">
        <v>18</v>
      </c>
      <c r="BM16" s="16">
        <v>-16</v>
      </c>
      <c r="BN16" s="16">
        <v>-42</v>
      </c>
      <c r="BO16" s="16">
        <v>-24</v>
      </c>
      <c r="BP16" s="16">
        <v>-366</v>
      </c>
      <c r="BQ16" s="16">
        <v>-97</v>
      </c>
      <c r="BR16" s="16">
        <v>12</v>
      </c>
      <c r="BS16" s="16">
        <v>37</v>
      </c>
      <c r="BT16" s="16">
        <v>-141</v>
      </c>
      <c r="BU16" s="16">
        <v>0</v>
      </c>
      <c r="BV16" s="16">
        <v>1397</v>
      </c>
      <c r="BW16" s="16">
        <v>0</v>
      </c>
      <c r="BX16" s="16">
        <v>73</v>
      </c>
      <c r="BY16" s="16">
        <v>12</v>
      </c>
      <c r="BZ16" s="16">
        <v>55</v>
      </c>
      <c r="CA16" s="16">
        <v>0</v>
      </c>
      <c r="CB16" s="16">
        <v>1</v>
      </c>
    </row>
    <row r="17" spans="1:80" ht="15.6" x14ac:dyDescent="0.3">
      <c r="A17" s="10">
        <v>2</v>
      </c>
      <c r="B17" s="10" t="s">
        <v>160</v>
      </c>
      <c r="C17" s="10" t="s">
        <v>161</v>
      </c>
      <c r="D17" s="10" t="s">
        <v>369</v>
      </c>
      <c r="E17" s="10" t="s">
        <v>370</v>
      </c>
      <c r="F17" s="10" t="s">
        <v>365</v>
      </c>
      <c r="G17" s="16">
        <v>29391184.190000001</v>
      </c>
      <c r="H17" s="16">
        <v>29391184.190000001</v>
      </c>
      <c r="I17" s="16">
        <v>28885961.829999998</v>
      </c>
      <c r="J17" s="16">
        <v>0</v>
      </c>
      <c r="K17" s="16">
        <v>2526837.5499999998</v>
      </c>
      <c r="L17" s="16">
        <v>10547221.17</v>
      </c>
      <c r="M17" s="16">
        <v>0</v>
      </c>
      <c r="N17" s="16">
        <v>0.48</v>
      </c>
      <c r="O17" s="16">
        <v>0</v>
      </c>
      <c r="P17" s="16">
        <v>1270880.27</v>
      </c>
      <c r="Q17" s="16">
        <v>0</v>
      </c>
      <c r="R17" s="16">
        <v>0</v>
      </c>
      <c r="S17" s="16">
        <v>11847539.289999999</v>
      </c>
      <c r="T17" s="16">
        <v>1624612.37</v>
      </c>
      <c r="U17" s="16">
        <v>0</v>
      </c>
      <c r="V17" s="16">
        <v>0</v>
      </c>
      <c r="W17" s="16">
        <v>29437151.07</v>
      </c>
      <c r="X17" s="16">
        <v>28103.19</v>
      </c>
      <c r="Y17" s="16">
        <v>29465254.260000002</v>
      </c>
      <c r="Z17" s="18">
        <v>3.6142390000000003E-2</v>
      </c>
      <c r="AA17" s="18">
        <v>5.5E-2</v>
      </c>
      <c r="AB17" s="16">
        <v>1620060.42</v>
      </c>
      <c r="AC17" s="16">
        <v>0</v>
      </c>
      <c r="AD17" s="16">
        <v>0</v>
      </c>
      <c r="AE17" s="16">
        <v>0</v>
      </c>
      <c r="AF17" s="16">
        <v>360.98</v>
      </c>
      <c r="AG17" s="16">
        <f t="shared" si="0"/>
        <v>360.98</v>
      </c>
      <c r="AH17" s="16">
        <v>734957.68</v>
      </c>
      <c r="AI17" s="16">
        <v>59449.36</v>
      </c>
      <c r="AJ17" s="16">
        <v>176563.91</v>
      </c>
      <c r="AK17" s="16">
        <v>0</v>
      </c>
      <c r="AL17" s="16">
        <v>70283.77</v>
      </c>
      <c r="AM17" s="16">
        <v>40114.639999999999</v>
      </c>
      <c r="AN17" s="16">
        <v>130511.24</v>
      </c>
      <c r="AO17" s="16">
        <v>10600</v>
      </c>
      <c r="AP17" s="16">
        <v>7823</v>
      </c>
      <c r="AQ17" s="16">
        <v>7022.26</v>
      </c>
      <c r="AR17" s="16">
        <v>85642.93</v>
      </c>
      <c r="AS17" s="16">
        <v>0</v>
      </c>
      <c r="AT17" s="16">
        <v>0</v>
      </c>
      <c r="AU17" s="16">
        <v>0</v>
      </c>
      <c r="AV17" s="16">
        <v>2002.3</v>
      </c>
      <c r="AW17" s="16">
        <v>0</v>
      </c>
      <c r="AX17" s="16">
        <v>1392642.56</v>
      </c>
      <c r="AY17" s="34">
        <f t="shared" si="1"/>
        <v>0</v>
      </c>
      <c r="AZ17" s="16">
        <v>220275.01</v>
      </c>
      <c r="BA17" s="16">
        <v>0</v>
      </c>
      <c r="BB17" s="16">
        <v>196853.04</v>
      </c>
      <c r="BC17" s="16">
        <v>0.04</v>
      </c>
      <c r="BD17" s="16">
        <v>320890.37</v>
      </c>
      <c r="BE17" s="16">
        <v>0</v>
      </c>
      <c r="BF17" s="16">
        <v>0</v>
      </c>
      <c r="BG17" s="16">
        <v>0</v>
      </c>
      <c r="BH17" s="16">
        <f t="shared" si="2"/>
        <v>0</v>
      </c>
      <c r="BI17" s="16">
        <v>0</v>
      </c>
      <c r="BJ17" s="16">
        <v>4222</v>
      </c>
      <c r="BK17" s="16">
        <v>1112</v>
      </c>
      <c r="BL17" s="16">
        <v>131</v>
      </c>
      <c r="BM17" s="16">
        <v>0</v>
      </c>
      <c r="BN17" s="16">
        <v>-39</v>
      </c>
      <c r="BO17" s="16">
        <v>-116</v>
      </c>
      <c r="BP17" s="16">
        <v>-140</v>
      </c>
      <c r="BQ17" s="16">
        <v>-337</v>
      </c>
      <c r="BR17" s="16">
        <v>0</v>
      </c>
      <c r="BS17" s="16">
        <v>0</v>
      </c>
      <c r="BT17" s="16">
        <v>-749</v>
      </c>
      <c r="BU17" s="16">
        <v>-3</v>
      </c>
      <c r="BV17" s="16">
        <v>4081</v>
      </c>
      <c r="BW17" s="16">
        <v>10</v>
      </c>
      <c r="BX17" s="16">
        <v>115</v>
      </c>
      <c r="BY17" s="16">
        <v>70</v>
      </c>
      <c r="BZ17" s="16">
        <v>577</v>
      </c>
      <c r="CA17" s="16">
        <v>0</v>
      </c>
      <c r="CB17" s="16">
        <v>7</v>
      </c>
    </row>
    <row r="18" spans="1:80" ht="15.6" x14ac:dyDescent="0.3">
      <c r="A18" s="10">
        <v>2</v>
      </c>
      <c r="B18" s="10" t="s">
        <v>177</v>
      </c>
      <c r="C18" s="10" t="s">
        <v>178</v>
      </c>
      <c r="D18" s="10" t="s">
        <v>371</v>
      </c>
      <c r="E18" s="10" t="s">
        <v>370</v>
      </c>
      <c r="F18" s="10" t="s">
        <v>365</v>
      </c>
      <c r="G18" s="16">
        <v>24753841.899999999</v>
      </c>
      <c r="H18" s="16">
        <v>24753841.899999999</v>
      </c>
      <c r="I18" s="16">
        <v>24398392.760000002</v>
      </c>
      <c r="J18" s="16">
        <v>441163.6</v>
      </c>
      <c r="K18" s="16">
        <v>1547933.01</v>
      </c>
      <c r="L18" s="16">
        <v>5501864.2300000004</v>
      </c>
      <c r="M18" s="16">
        <v>0</v>
      </c>
      <c r="N18" s="16">
        <v>0.35</v>
      </c>
      <c r="O18" s="16">
        <v>0</v>
      </c>
      <c r="P18" s="16">
        <v>1165597.58</v>
      </c>
      <c r="Q18" s="16">
        <v>0</v>
      </c>
      <c r="R18" s="16">
        <v>0</v>
      </c>
      <c r="S18" s="16">
        <v>13663050.949999999</v>
      </c>
      <c r="T18" s="16">
        <v>1194855.69</v>
      </c>
      <c r="U18" s="16">
        <v>0</v>
      </c>
      <c r="V18" s="16">
        <v>0</v>
      </c>
      <c r="W18" s="16">
        <v>24847510.079999998</v>
      </c>
      <c r="X18" s="16">
        <v>82821.14</v>
      </c>
      <c r="Y18" s="16">
        <v>24930331.219999999</v>
      </c>
      <c r="Z18" s="18">
        <v>8.347301E-2</v>
      </c>
      <c r="AA18" s="18">
        <v>5.3400000000000003E-2</v>
      </c>
      <c r="AB18" s="16">
        <v>1327695.73</v>
      </c>
      <c r="AC18" s="16">
        <v>0</v>
      </c>
      <c r="AD18" s="16">
        <v>0</v>
      </c>
      <c r="AE18" s="16">
        <v>0</v>
      </c>
      <c r="AF18" s="16">
        <v>0</v>
      </c>
      <c r="AG18" s="16">
        <f t="shared" si="0"/>
        <v>0</v>
      </c>
      <c r="AH18" s="16">
        <v>516672.82</v>
      </c>
      <c r="AI18" s="16">
        <v>43308.639999999999</v>
      </c>
      <c r="AJ18" s="16">
        <v>95113.26</v>
      </c>
      <c r="AK18" s="16">
        <v>0</v>
      </c>
      <c r="AL18" s="16">
        <v>67432.94</v>
      </c>
      <c r="AM18" s="16">
        <v>33478.519999999997</v>
      </c>
      <c r="AN18" s="16">
        <v>54297.98</v>
      </c>
      <c r="AO18" s="16">
        <v>9600</v>
      </c>
      <c r="AP18" s="16">
        <v>1750</v>
      </c>
      <c r="AQ18" s="16">
        <v>0</v>
      </c>
      <c r="AR18" s="16">
        <v>121066.7</v>
      </c>
      <c r="AS18" s="16">
        <v>16757.18</v>
      </c>
      <c r="AT18" s="16">
        <v>0</v>
      </c>
      <c r="AU18" s="16">
        <v>6091.2</v>
      </c>
      <c r="AV18" s="16">
        <v>12546.89</v>
      </c>
      <c r="AW18" s="16">
        <v>0</v>
      </c>
      <c r="AX18" s="16">
        <v>1095366.52</v>
      </c>
      <c r="AY18" s="34">
        <f t="shared" si="1"/>
        <v>0</v>
      </c>
      <c r="AZ18" s="16">
        <v>501060.96</v>
      </c>
      <c r="BA18" s="16">
        <v>0</v>
      </c>
      <c r="BB18" s="16">
        <v>196853.03</v>
      </c>
      <c r="BC18" s="16">
        <v>0.03</v>
      </c>
      <c r="BD18" s="16">
        <v>192451.56</v>
      </c>
      <c r="BE18" s="16">
        <v>0</v>
      </c>
      <c r="BF18" s="16">
        <v>0</v>
      </c>
      <c r="BG18" s="16">
        <v>0</v>
      </c>
      <c r="BH18" s="16">
        <f t="shared" si="2"/>
        <v>0</v>
      </c>
      <c r="BI18" s="16">
        <v>0</v>
      </c>
      <c r="BJ18" s="16">
        <v>2989</v>
      </c>
      <c r="BK18" s="16">
        <v>639</v>
      </c>
      <c r="BL18" s="16">
        <v>38</v>
      </c>
      <c r="BM18" s="16">
        <v>0</v>
      </c>
      <c r="BN18" s="16">
        <v>-21</v>
      </c>
      <c r="BO18" s="16">
        <v>-88</v>
      </c>
      <c r="BP18" s="16">
        <v>-60</v>
      </c>
      <c r="BQ18" s="16">
        <v>-125</v>
      </c>
      <c r="BR18" s="16">
        <v>0</v>
      </c>
      <c r="BS18" s="16">
        <v>-8</v>
      </c>
      <c r="BT18" s="16">
        <v>-554</v>
      </c>
      <c r="BU18" s="16">
        <v>-9</v>
      </c>
      <c r="BV18" s="16">
        <v>2801</v>
      </c>
      <c r="BW18" s="16">
        <v>11</v>
      </c>
      <c r="BX18" s="16">
        <v>162</v>
      </c>
      <c r="BY18" s="16">
        <v>108</v>
      </c>
      <c r="BZ18" s="16">
        <v>249</v>
      </c>
      <c r="CA18" s="16">
        <v>1</v>
      </c>
      <c r="CB18" s="16">
        <v>1</v>
      </c>
    </row>
    <row r="19" spans="1:80" ht="15.6" x14ac:dyDescent="0.3">
      <c r="A19" s="10">
        <v>2</v>
      </c>
      <c r="B19" s="10" t="s">
        <v>194</v>
      </c>
      <c r="C19" s="10" t="s">
        <v>130</v>
      </c>
      <c r="D19" s="10" t="s">
        <v>372</v>
      </c>
      <c r="E19" s="10" t="s">
        <v>373</v>
      </c>
      <c r="F19" s="10" t="s">
        <v>365</v>
      </c>
      <c r="G19" s="16">
        <v>22512487.550000001</v>
      </c>
      <c r="H19" s="16">
        <v>22514546.18</v>
      </c>
      <c r="I19" s="16">
        <v>20810994.550000001</v>
      </c>
      <c r="J19" s="16">
        <v>0</v>
      </c>
      <c r="K19" s="16">
        <v>2401656.94</v>
      </c>
      <c r="L19" s="16">
        <v>1494445.38</v>
      </c>
      <c r="M19" s="16">
        <v>0</v>
      </c>
      <c r="N19" s="16">
        <v>1000</v>
      </c>
      <c r="O19" s="16">
        <v>0</v>
      </c>
      <c r="P19" s="16">
        <v>2620082.89</v>
      </c>
      <c r="Q19" s="16">
        <v>0</v>
      </c>
      <c r="R19" s="16">
        <v>259</v>
      </c>
      <c r="S19" s="16">
        <v>9699137.1899999995</v>
      </c>
      <c r="T19" s="16">
        <v>2246045.4900000002</v>
      </c>
      <c r="U19" s="16">
        <v>0</v>
      </c>
      <c r="V19" s="16">
        <v>0</v>
      </c>
      <c r="W19" s="16">
        <v>19530738.129999999</v>
      </c>
      <c r="X19" s="16">
        <v>3317.63</v>
      </c>
      <c r="Y19" s="16">
        <v>19534055.760000002</v>
      </c>
      <c r="Z19" s="18">
        <v>0.3461629</v>
      </c>
      <c r="AA19" s="18">
        <v>5.4800000000000001E-2</v>
      </c>
      <c r="AB19" s="16">
        <v>1069370.24</v>
      </c>
      <c r="AC19" s="16">
        <v>0</v>
      </c>
      <c r="AD19" s="16">
        <v>0</v>
      </c>
      <c r="AE19" s="16">
        <v>2058.63</v>
      </c>
      <c r="AF19" s="16">
        <v>42.45</v>
      </c>
      <c r="AG19" s="16">
        <f t="shared" si="0"/>
        <v>2101.08</v>
      </c>
      <c r="AH19" s="16">
        <v>447109.95</v>
      </c>
      <c r="AI19" s="16">
        <v>36287.1</v>
      </c>
      <c r="AJ19" s="16">
        <v>84525.37</v>
      </c>
      <c r="AK19" s="16">
        <v>0</v>
      </c>
      <c r="AL19" s="16">
        <v>97672.8</v>
      </c>
      <c r="AM19" s="16">
        <v>59590.879999999997</v>
      </c>
      <c r="AN19" s="16">
        <v>17064.36</v>
      </c>
      <c r="AO19" s="16">
        <v>9100</v>
      </c>
      <c r="AP19" s="16">
        <v>1514</v>
      </c>
      <c r="AQ19" s="16">
        <v>0</v>
      </c>
      <c r="AR19" s="16">
        <v>35709.54</v>
      </c>
      <c r="AS19" s="16">
        <v>5562</v>
      </c>
      <c r="AT19" s="16">
        <v>0</v>
      </c>
      <c r="AU19" s="16">
        <v>5332.04</v>
      </c>
      <c r="AV19" s="16">
        <v>2773.26</v>
      </c>
      <c r="AW19" s="16">
        <v>0</v>
      </c>
      <c r="AX19" s="16">
        <v>915206.1</v>
      </c>
      <c r="AY19" s="34">
        <f t="shared" si="1"/>
        <v>0</v>
      </c>
      <c r="AZ19" s="16">
        <v>6221149.0800000001</v>
      </c>
      <c r="BA19" s="16">
        <v>0</v>
      </c>
      <c r="BB19" s="16">
        <v>196853</v>
      </c>
      <c r="BC19" s="16">
        <v>0</v>
      </c>
      <c r="BD19" s="16">
        <v>137098.82</v>
      </c>
      <c r="BE19" s="16">
        <v>0</v>
      </c>
      <c r="BF19" s="16">
        <v>0</v>
      </c>
      <c r="BG19" s="16">
        <v>0</v>
      </c>
      <c r="BH19" s="16">
        <f t="shared" si="2"/>
        <v>0</v>
      </c>
      <c r="BI19" s="16">
        <v>0</v>
      </c>
      <c r="BJ19" s="16">
        <v>4756</v>
      </c>
      <c r="BK19" s="16">
        <v>1612</v>
      </c>
      <c r="BL19" s="16">
        <v>0</v>
      </c>
      <c r="BM19" s="16">
        <v>0</v>
      </c>
      <c r="BN19" s="16">
        <v>-125</v>
      </c>
      <c r="BO19" s="16">
        <v>-67</v>
      </c>
      <c r="BP19" s="16">
        <v>-312</v>
      </c>
      <c r="BQ19" s="16">
        <v>-106</v>
      </c>
      <c r="BR19" s="16">
        <v>0</v>
      </c>
      <c r="BS19" s="16">
        <v>-2</v>
      </c>
      <c r="BT19" s="16">
        <v>-204</v>
      </c>
      <c r="BU19" s="16">
        <v>0</v>
      </c>
      <c r="BV19" s="16">
        <v>5552</v>
      </c>
      <c r="BW19" s="16">
        <v>17</v>
      </c>
      <c r="BX19" s="16">
        <v>48</v>
      </c>
      <c r="BY19" s="16">
        <v>18</v>
      </c>
      <c r="BZ19" s="16">
        <v>131</v>
      </c>
      <c r="CA19" s="16">
        <v>1</v>
      </c>
      <c r="CB19" s="16">
        <v>6</v>
      </c>
    </row>
    <row r="20" spans="1:80" ht="15.6" x14ac:dyDescent="0.3">
      <c r="A20" s="10">
        <v>2</v>
      </c>
      <c r="B20" s="10" t="s">
        <v>195</v>
      </c>
      <c r="C20" s="10" t="s">
        <v>104</v>
      </c>
      <c r="D20" s="10" t="s">
        <v>374</v>
      </c>
      <c r="E20" s="30"/>
      <c r="F20" s="10" t="s">
        <v>375</v>
      </c>
      <c r="G20" s="16">
        <v>6767669.0999999996</v>
      </c>
      <c r="H20" s="16">
        <v>6767669.0999999996</v>
      </c>
      <c r="I20" s="16">
        <v>6575767.9299999997</v>
      </c>
      <c r="J20" s="16">
        <v>911560.24</v>
      </c>
      <c r="K20" s="16">
        <v>559834.51</v>
      </c>
      <c r="L20" s="16">
        <v>1549641.41</v>
      </c>
      <c r="M20" s="16">
        <v>0</v>
      </c>
      <c r="N20" s="16">
        <v>296699.14</v>
      </c>
      <c r="O20" s="16">
        <v>24893.74</v>
      </c>
      <c r="P20" s="16">
        <v>462815.71</v>
      </c>
      <c r="Q20" s="16">
        <v>0</v>
      </c>
      <c r="R20" s="16">
        <v>0</v>
      </c>
      <c r="S20" s="16">
        <v>1792864.65</v>
      </c>
      <c r="T20" s="16">
        <v>364178.55</v>
      </c>
      <c r="U20" s="16">
        <v>900</v>
      </c>
      <c r="V20" s="16">
        <v>0</v>
      </c>
      <c r="W20" s="16">
        <v>6195426</v>
      </c>
      <c r="X20" s="16">
        <v>299947.7</v>
      </c>
      <c r="Y20" s="16">
        <v>6495373.7000000002</v>
      </c>
      <c r="Z20" s="18">
        <v>0.1856448</v>
      </c>
      <c r="AA20" s="18">
        <v>7.0699999999999999E-2</v>
      </c>
      <c r="AB20" s="16">
        <v>437986.31</v>
      </c>
      <c r="AC20" s="16">
        <v>0</v>
      </c>
      <c r="AD20" s="16">
        <v>0</v>
      </c>
      <c r="AE20" s="16">
        <v>0</v>
      </c>
      <c r="AF20" s="16">
        <v>74.349999999999994</v>
      </c>
      <c r="AG20" s="16">
        <f t="shared" si="0"/>
        <v>74.349999999999994</v>
      </c>
      <c r="AH20" s="16">
        <v>119718.29</v>
      </c>
      <c r="AI20" s="16">
        <v>10221.66</v>
      </c>
      <c r="AJ20" s="16">
        <v>17900.79</v>
      </c>
      <c r="AK20" s="16">
        <v>0</v>
      </c>
      <c r="AL20" s="16">
        <v>15401.4</v>
      </c>
      <c r="AM20" s="16">
        <v>17400</v>
      </c>
      <c r="AN20" s="16">
        <v>16523.669999999998</v>
      </c>
      <c r="AO20" s="16">
        <v>8400</v>
      </c>
      <c r="AP20" s="16">
        <v>7205</v>
      </c>
      <c r="AQ20" s="16">
        <v>0</v>
      </c>
      <c r="AR20" s="16">
        <v>13137.11</v>
      </c>
      <c r="AS20" s="16">
        <v>10442.08</v>
      </c>
      <c r="AT20" s="16">
        <v>1825.12</v>
      </c>
      <c r="AU20" s="16">
        <v>1835.84</v>
      </c>
      <c r="AV20" s="16">
        <v>1659</v>
      </c>
      <c r="AW20" s="16">
        <v>41410.43</v>
      </c>
      <c r="AX20" s="16">
        <v>255967.12</v>
      </c>
      <c r="AY20" s="34">
        <f t="shared" si="1"/>
        <v>0.16178027084103616</v>
      </c>
      <c r="AZ20" s="16">
        <v>216942.26</v>
      </c>
      <c r="BA20" s="16">
        <v>0</v>
      </c>
      <c r="BB20" s="16">
        <v>196853</v>
      </c>
      <c r="BC20" s="16">
        <v>0</v>
      </c>
      <c r="BD20" s="16">
        <v>29572.49</v>
      </c>
      <c r="BE20" s="16">
        <v>0</v>
      </c>
      <c r="BF20" s="16">
        <v>0</v>
      </c>
      <c r="BG20" s="16">
        <v>0</v>
      </c>
      <c r="BH20" s="16">
        <f t="shared" si="2"/>
        <v>0</v>
      </c>
      <c r="BI20" s="16">
        <v>0</v>
      </c>
      <c r="BJ20" s="16">
        <v>1054</v>
      </c>
      <c r="BK20" s="16">
        <v>219</v>
      </c>
      <c r="BL20" s="16">
        <v>0</v>
      </c>
      <c r="BM20" s="16">
        <v>0</v>
      </c>
      <c r="BN20" s="16">
        <v>-10</v>
      </c>
      <c r="BO20" s="16">
        <v>-23</v>
      </c>
      <c r="BP20" s="16">
        <v>-13</v>
      </c>
      <c r="BQ20" s="16">
        <v>-26</v>
      </c>
      <c r="BR20" s="16">
        <v>0</v>
      </c>
      <c r="BS20" s="16">
        <v>0</v>
      </c>
      <c r="BT20" s="16">
        <v>-142</v>
      </c>
      <c r="BU20" s="16">
        <v>-2</v>
      </c>
      <c r="BV20" s="16">
        <v>1057</v>
      </c>
      <c r="BW20" s="16">
        <v>29</v>
      </c>
      <c r="BX20" s="16">
        <v>5</v>
      </c>
      <c r="BY20" s="16">
        <v>9</v>
      </c>
      <c r="BZ20" s="16">
        <v>112</v>
      </c>
      <c r="CA20" s="16">
        <v>2</v>
      </c>
      <c r="CB20" s="16">
        <v>14</v>
      </c>
    </row>
    <row r="21" spans="1:80" ht="15.6" x14ac:dyDescent="0.3">
      <c r="A21" s="10">
        <v>2</v>
      </c>
      <c r="B21" s="10" t="s">
        <v>219</v>
      </c>
      <c r="C21" s="10" t="s">
        <v>153</v>
      </c>
      <c r="D21" s="10" t="s">
        <v>376</v>
      </c>
      <c r="E21" s="10" t="s">
        <v>364</v>
      </c>
      <c r="F21" s="10" t="s">
        <v>365</v>
      </c>
      <c r="G21" s="16">
        <v>24276029.879999999</v>
      </c>
      <c r="H21" s="16">
        <v>24276029.879999999</v>
      </c>
      <c r="I21" s="16">
        <v>23799471.550000001</v>
      </c>
      <c r="J21" s="16">
        <v>436392.43</v>
      </c>
      <c r="K21" s="16">
        <v>2507776.65</v>
      </c>
      <c r="L21" s="16">
        <v>5226964.8</v>
      </c>
      <c r="M21" s="16">
        <v>0</v>
      </c>
      <c r="N21" s="16">
        <v>484.67</v>
      </c>
      <c r="O21" s="16">
        <v>0</v>
      </c>
      <c r="P21" s="16">
        <v>1395091.04</v>
      </c>
      <c r="Q21" s="16">
        <v>0</v>
      </c>
      <c r="R21" s="16">
        <v>125.73</v>
      </c>
      <c r="S21" s="16">
        <v>10452545.74</v>
      </c>
      <c r="T21" s="16">
        <v>1950609.03</v>
      </c>
      <c r="U21" s="16">
        <v>0</v>
      </c>
      <c r="V21" s="16">
        <v>0</v>
      </c>
      <c r="W21" s="16">
        <v>24054276.09</v>
      </c>
      <c r="X21" s="16">
        <v>8643.0499999999993</v>
      </c>
      <c r="Y21" s="16">
        <v>24062919.140000001</v>
      </c>
      <c r="Z21" s="18">
        <v>9.4E-2</v>
      </c>
      <c r="AA21" s="18">
        <v>8.5300000000000001E-2</v>
      </c>
      <c r="AB21" s="16">
        <v>2050671.58</v>
      </c>
      <c r="AC21" s="16">
        <v>0</v>
      </c>
      <c r="AD21" s="16">
        <v>0</v>
      </c>
      <c r="AE21" s="16">
        <v>0</v>
      </c>
      <c r="AF21" s="16">
        <v>258.38</v>
      </c>
      <c r="AG21" s="16">
        <f t="shared" si="0"/>
        <v>258.38</v>
      </c>
      <c r="AH21" s="16">
        <v>783953.29</v>
      </c>
      <c r="AI21" s="16">
        <v>61307.03</v>
      </c>
      <c r="AJ21" s="16">
        <v>236934.85</v>
      </c>
      <c r="AK21" s="16">
        <v>2426</v>
      </c>
      <c r="AL21" s="16">
        <v>198835.9</v>
      </c>
      <c r="AM21" s="16">
        <v>35963.620000000003</v>
      </c>
      <c r="AN21" s="16">
        <v>193397.66</v>
      </c>
      <c r="AO21" s="16">
        <v>11600</v>
      </c>
      <c r="AP21" s="16">
        <v>0</v>
      </c>
      <c r="AQ21" s="16">
        <v>0</v>
      </c>
      <c r="AR21" s="16">
        <v>52125.95</v>
      </c>
      <c r="AS21" s="16">
        <v>24730.51</v>
      </c>
      <c r="AT21" s="16">
        <v>0</v>
      </c>
      <c r="AU21" s="16">
        <v>0</v>
      </c>
      <c r="AV21" s="16">
        <v>4986.24</v>
      </c>
      <c r="AW21" s="16">
        <v>0</v>
      </c>
      <c r="AX21" s="16">
        <v>1711320.98</v>
      </c>
      <c r="AY21" s="34">
        <f t="shared" si="1"/>
        <v>0</v>
      </c>
      <c r="AZ21" s="16">
        <v>517644.79</v>
      </c>
      <c r="BA21" s="16">
        <v>0</v>
      </c>
      <c r="BB21" s="16">
        <v>196852.92</v>
      </c>
      <c r="BC21" s="16">
        <v>0</v>
      </c>
      <c r="BD21" s="16">
        <v>364877.93</v>
      </c>
      <c r="BE21" s="16">
        <v>0</v>
      </c>
      <c r="BF21" s="16">
        <v>0</v>
      </c>
      <c r="BG21" s="16">
        <v>0</v>
      </c>
      <c r="BH21" s="16">
        <f t="shared" si="2"/>
        <v>0</v>
      </c>
      <c r="BI21" s="16">
        <v>0</v>
      </c>
      <c r="BJ21" s="16">
        <v>4298</v>
      </c>
      <c r="BK21" s="16">
        <v>827</v>
      </c>
      <c r="BL21" s="16">
        <v>120</v>
      </c>
      <c r="BM21" s="16">
        <v>0</v>
      </c>
      <c r="BN21" s="16">
        <v>-33</v>
      </c>
      <c r="BO21" s="16">
        <v>-143</v>
      </c>
      <c r="BP21" s="16">
        <v>-67</v>
      </c>
      <c r="BQ21" s="16">
        <v>-284</v>
      </c>
      <c r="BR21" s="16">
        <v>0</v>
      </c>
      <c r="BS21" s="16">
        <v>-10</v>
      </c>
      <c r="BT21" s="16">
        <v>-758</v>
      </c>
      <c r="BU21" s="16">
        <v>-8</v>
      </c>
      <c r="BV21" s="16">
        <v>3942</v>
      </c>
      <c r="BW21" s="16">
        <v>3</v>
      </c>
      <c r="BX21" s="16">
        <v>127</v>
      </c>
      <c r="BY21" s="16">
        <v>85</v>
      </c>
      <c r="BZ21" s="16">
        <v>469</v>
      </c>
      <c r="CA21" s="16">
        <v>3</v>
      </c>
      <c r="CB21" s="16">
        <v>12</v>
      </c>
    </row>
    <row r="22" spans="1:80" ht="15.6" x14ac:dyDescent="0.3">
      <c r="A22" s="10">
        <v>2</v>
      </c>
      <c r="B22" s="10" t="s">
        <v>230</v>
      </c>
      <c r="C22" s="10" t="s">
        <v>231</v>
      </c>
      <c r="D22" s="10" t="s">
        <v>377</v>
      </c>
      <c r="E22" s="30"/>
      <c r="F22" s="10" t="s">
        <v>378</v>
      </c>
      <c r="G22" s="63">
        <v>14851959.380000001</v>
      </c>
      <c r="H22" s="63">
        <v>14855805.74</v>
      </c>
      <c r="I22" s="63">
        <v>13400517.039999999</v>
      </c>
      <c r="J22" s="63">
        <v>631990.39</v>
      </c>
      <c r="K22" s="63">
        <v>3315281.43</v>
      </c>
      <c r="L22" s="63">
        <v>1098691.54</v>
      </c>
      <c r="M22" s="63">
        <v>0</v>
      </c>
      <c r="N22" s="63">
        <v>0</v>
      </c>
      <c r="O22" s="63">
        <v>0</v>
      </c>
      <c r="P22" s="63">
        <v>1324369.4099999999</v>
      </c>
      <c r="Q22" s="63">
        <v>0</v>
      </c>
      <c r="R22" s="63">
        <v>55871.4</v>
      </c>
      <c r="S22" s="63">
        <v>5449824.6299999999</v>
      </c>
      <c r="T22" s="63">
        <v>411813.15</v>
      </c>
      <c r="U22" s="63">
        <v>66045.33</v>
      </c>
      <c r="V22" s="63">
        <v>0</v>
      </c>
      <c r="W22" s="63">
        <v>13300045.189999999</v>
      </c>
      <c r="X22" s="63">
        <v>125763.09</v>
      </c>
      <c r="Y22" s="63">
        <v>13425808.279999999</v>
      </c>
      <c r="Z22" s="57">
        <v>0.200492188334465</v>
      </c>
      <c r="AA22" s="57">
        <v>8.0299999999999996E-2</v>
      </c>
      <c r="AB22" s="63">
        <v>1068074.6399999999</v>
      </c>
      <c r="AC22" s="63">
        <v>0</v>
      </c>
      <c r="AD22" s="63">
        <v>0</v>
      </c>
      <c r="AE22" s="63">
        <v>0</v>
      </c>
      <c r="AF22" s="63">
        <v>312.29000000000002</v>
      </c>
      <c r="AG22" s="16">
        <f t="shared" si="0"/>
        <v>312.29000000000002</v>
      </c>
      <c r="AH22" s="63">
        <v>505465.24</v>
      </c>
      <c r="AI22" s="63">
        <v>44211.62</v>
      </c>
      <c r="AJ22" s="63">
        <v>133589.49</v>
      </c>
      <c r="AK22" s="63">
        <v>0</v>
      </c>
      <c r="AL22" s="63">
        <v>84982.45</v>
      </c>
      <c r="AM22" s="63">
        <v>41731.160000000003</v>
      </c>
      <c r="AN22" s="63">
        <v>25969.75</v>
      </c>
      <c r="AO22" s="63">
        <v>9600</v>
      </c>
      <c r="AP22" s="63">
        <v>200</v>
      </c>
      <c r="AQ22" s="63">
        <v>0</v>
      </c>
      <c r="AR22" s="63">
        <v>24907.1</v>
      </c>
      <c r="AS22" s="63">
        <v>6381.5</v>
      </c>
      <c r="AT22" s="63">
        <v>0</v>
      </c>
      <c r="AU22" s="63">
        <v>710.01</v>
      </c>
      <c r="AV22" s="63">
        <v>2335.44</v>
      </c>
      <c r="AW22" s="63">
        <v>0</v>
      </c>
      <c r="AX22" s="63">
        <v>932841.47</v>
      </c>
      <c r="AY22" s="34">
        <f t="shared" si="1"/>
        <v>0</v>
      </c>
      <c r="AZ22" s="63">
        <v>1693693.24</v>
      </c>
      <c r="BA22" s="63">
        <v>0</v>
      </c>
      <c r="BB22" s="63">
        <v>196853.04</v>
      </c>
      <c r="BC22" s="63">
        <v>0.04</v>
      </c>
      <c r="BD22" s="63">
        <v>191054.7</v>
      </c>
      <c r="BE22" s="63">
        <v>0</v>
      </c>
      <c r="BF22" s="63">
        <v>0</v>
      </c>
      <c r="BG22" s="63">
        <v>0</v>
      </c>
      <c r="BH22" s="16">
        <f t="shared" si="2"/>
        <v>0</v>
      </c>
      <c r="BI22" s="63">
        <v>0</v>
      </c>
      <c r="BJ22" s="58">
        <v>1715</v>
      </c>
      <c r="BK22" s="58">
        <v>1009</v>
      </c>
      <c r="BL22" s="58">
        <v>0</v>
      </c>
      <c r="BM22" s="58">
        <v>0</v>
      </c>
      <c r="BN22" s="58">
        <v>-76</v>
      </c>
      <c r="BO22" s="58">
        <v>-42</v>
      </c>
      <c r="BP22" s="58">
        <v>-457</v>
      </c>
      <c r="BQ22" s="58">
        <v>-113</v>
      </c>
      <c r="BR22" s="58">
        <v>0</v>
      </c>
      <c r="BS22" s="58">
        <v>-28</v>
      </c>
      <c r="BT22" s="58">
        <v>-119</v>
      </c>
      <c r="BU22" s="58">
        <v>0</v>
      </c>
      <c r="BV22" s="58">
        <v>1889</v>
      </c>
      <c r="BW22" s="58">
        <v>0</v>
      </c>
      <c r="BX22" s="58">
        <v>69</v>
      </c>
      <c r="BY22" s="58">
        <v>9</v>
      </c>
      <c r="BZ22" s="58">
        <v>22</v>
      </c>
      <c r="CA22" s="58">
        <v>0</v>
      </c>
      <c r="CB22" s="58">
        <v>19</v>
      </c>
    </row>
    <row r="23" spans="1:80" ht="15.6" x14ac:dyDescent="0.3">
      <c r="A23" s="10">
        <v>3</v>
      </c>
      <c r="B23" s="10" t="s">
        <v>0</v>
      </c>
      <c r="C23" s="10" t="s">
        <v>1</v>
      </c>
      <c r="D23" s="10" t="s">
        <v>379</v>
      </c>
      <c r="E23" s="30"/>
      <c r="F23" s="10" t="s">
        <v>380</v>
      </c>
      <c r="G23" s="16">
        <v>42375397.259999998</v>
      </c>
      <c r="H23" s="16">
        <v>42375397.259999998</v>
      </c>
      <c r="I23" s="16">
        <v>41333649.229999997</v>
      </c>
      <c r="J23" s="16">
        <v>393236.2</v>
      </c>
      <c r="K23" s="16">
        <v>8958909.3200000003</v>
      </c>
      <c r="L23" s="16">
        <v>6935890.2199999997</v>
      </c>
      <c r="M23" s="16">
        <v>0</v>
      </c>
      <c r="N23" s="16">
        <v>0</v>
      </c>
      <c r="O23" s="16">
        <v>96411.51</v>
      </c>
      <c r="P23" s="16">
        <v>2233219.1800000002</v>
      </c>
      <c r="Q23" s="16">
        <v>10300</v>
      </c>
      <c r="R23" s="16">
        <v>0</v>
      </c>
      <c r="S23" s="16">
        <v>12577820.560000001</v>
      </c>
      <c r="T23" s="16">
        <v>6814028.0999999996</v>
      </c>
      <c r="U23" s="16">
        <v>0</v>
      </c>
      <c r="V23" s="16">
        <v>0</v>
      </c>
      <c r="W23" s="16">
        <v>41199690.399999999</v>
      </c>
      <c r="X23" s="16">
        <v>255702.48</v>
      </c>
      <c r="Y23" s="16">
        <v>41455392.880000003</v>
      </c>
      <c r="Z23" s="18">
        <v>0.13730629999999999</v>
      </c>
      <c r="AA23" s="18">
        <v>6.5500000000000003E-2</v>
      </c>
      <c r="AB23" s="16">
        <v>2698800.32</v>
      </c>
      <c r="AC23" s="16">
        <v>0</v>
      </c>
      <c r="AD23" s="16">
        <v>0</v>
      </c>
      <c r="AE23" s="16">
        <v>0</v>
      </c>
      <c r="AF23" s="16">
        <v>595.22</v>
      </c>
      <c r="AG23" s="16">
        <f t="shared" si="0"/>
        <v>595.22</v>
      </c>
      <c r="AH23" s="16">
        <v>1370989.52</v>
      </c>
      <c r="AI23" s="16">
        <v>111925.79</v>
      </c>
      <c r="AJ23" s="16">
        <v>345995.53</v>
      </c>
      <c r="AK23" s="16">
        <v>0</v>
      </c>
      <c r="AL23" s="16">
        <v>273749.12</v>
      </c>
      <c r="AM23" s="16">
        <v>6162.66</v>
      </c>
      <c r="AN23" s="16">
        <v>52432.54</v>
      </c>
      <c r="AO23" s="16">
        <v>11025</v>
      </c>
      <c r="AP23" s="16">
        <v>15929.97</v>
      </c>
      <c r="AQ23" s="16">
        <v>0</v>
      </c>
      <c r="AR23" s="16">
        <v>69096.19</v>
      </c>
      <c r="AS23" s="16">
        <v>26061.59</v>
      </c>
      <c r="AT23" s="16">
        <v>1372.42</v>
      </c>
      <c r="AU23" s="16">
        <v>15974.42</v>
      </c>
      <c r="AV23" s="16">
        <v>46517.37</v>
      </c>
      <c r="AW23" s="16">
        <v>0</v>
      </c>
      <c r="AX23" s="16">
        <v>2535730.11</v>
      </c>
      <c r="AY23" s="34">
        <f t="shared" si="1"/>
        <v>0</v>
      </c>
      <c r="AZ23" s="16">
        <v>1214805.8799999999</v>
      </c>
      <c r="BA23" s="16">
        <v>600</v>
      </c>
      <c r="BB23" s="16">
        <v>196853</v>
      </c>
      <c r="BC23" s="16">
        <v>0</v>
      </c>
      <c r="BD23" s="16">
        <v>492243.66</v>
      </c>
      <c r="BE23" s="16">
        <v>0</v>
      </c>
      <c r="BF23" s="16">
        <v>0</v>
      </c>
      <c r="BG23" s="16">
        <v>0</v>
      </c>
      <c r="BH23" s="16">
        <f t="shared" si="2"/>
        <v>0</v>
      </c>
      <c r="BI23" s="16">
        <v>0</v>
      </c>
      <c r="BJ23" s="16">
        <v>8241</v>
      </c>
      <c r="BK23" s="16">
        <v>2529</v>
      </c>
      <c r="BL23" s="16">
        <v>216</v>
      </c>
      <c r="BM23" s="16">
        <v>-214</v>
      </c>
      <c r="BN23" s="16">
        <v>-108</v>
      </c>
      <c r="BO23" s="16">
        <v>-267</v>
      </c>
      <c r="BP23" s="16">
        <v>-385</v>
      </c>
      <c r="BQ23" s="16">
        <v>-747</v>
      </c>
      <c r="BR23" s="16">
        <v>0</v>
      </c>
      <c r="BS23" s="16">
        <v>-41</v>
      </c>
      <c r="BT23" s="16">
        <v>-901</v>
      </c>
      <c r="BU23" s="16">
        <v>-8</v>
      </c>
      <c r="BV23" s="16">
        <v>8315</v>
      </c>
      <c r="BW23" s="16">
        <v>2</v>
      </c>
      <c r="BX23" s="16">
        <v>187</v>
      </c>
      <c r="BY23" s="16">
        <v>57</v>
      </c>
      <c r="BZ23" s="16">
        <v>531</v>
      </c>
      <c r="CA23" s="16">
        <v>130</v>
      </c>
      <c r="CB23" s="16">
        <v>25</v>
      </c>
    </row>
    <row r="24" spans="1:80" ht="15.6" x14ac:dyDescent="0.3">
      <c r="A24" s="10">
        <v>3</v>
      </c>
      <c r="B24" s="10" t="s">
        <v>71</v>
      </c>
      <c r="C24" s="10" t="s">
        <v>72</v>
      </c>
      <c r="D24" s="10" t="s">
        <v>381</v>
      </c>
      <c r="E24" s="10" t="s">
        <v>382</v>
      </c>
      <c r="F24" s="10" t="s">
        <v>383</v>
      </c>
      <c r="G24" s="16">
        <v>44611340.219999999</v>
      </c>
      <c r="H24" s="16">
        <v>44621535.149999999</v>
      </c>
      <c r="I24" s="16">
        <v>43501469.32</v>
      </c>
      <c r="J24" s="16">
        <v>4557838.12</v>
      </c>
      <c r="K24" s="16">
        <v>5873597.9000000004</v>
      </c>
      <c r="L24" s="16">
        <v>5494551.2800000003</v>
      </c>
      <c r="M24" s="16">
        <v>0</v>
      </c>
      <c r="N24" s="16">
        <v>0</v>
      </c>
      <c r="O24" s="16">
        <v>0</v>
      </c>
      <c r="P24" s="16">
        <v>4019174.09</v>
      </c>
      <c r="Q24" s="16">
        <v>0</v>
      </c>
      <c r="R24" s="16">
        <v>0</v>
      </c>
      <c r="S24" s="16">
        <v>16625295.390000001</v>
      </c>
      <c r="T24" s="16">
        <v>5719894.5499999998</v>
      </c>
      <c r="U24" s="16">
        <v>0</v>
      </c>
      <c r="V24" s="16">
        <v>0</v>
      </c>
      <c r="W24" s="16">
        <v>44313659.090000004</v>
      </c>
      <c r="X24" s="16">
        <v>10226.81</v>
      </c>
      <c r="Y24" s="16">
        <v>44323885.899999999</v>
      </c>
      <c r="Z24" s="18">
        <v>0.19011420000000001</v>
      </c>
      <c r="AA24" s="18">
        <v>4.5100000000000001E-2</v>
      </c>
      <c r="AB24" s="16">
        <v>1997876.4</v>
      </c>
      <c r="AC24" s="16">
        <v>0</v>
      </c>
      <c r="AD24" s="16">
        <v>0</v>
      </c>
      <c r="AE24" s="16">
        <v>10226.81</v>
      </c>
      <c r="AF24" s="16">
        <v>112.06</v>
      </c>
      <c r="AG24" s="16">
        <f t="shared" si="0"/>
        <v>10338.869999999999</v>
      </c>
      <c r="AH24" s="16">
        <v>988470</v>
      </c>
      <c r="AI24" s="16">
        <v>77649.100000000006</v>
      </c>
      <c r="AJ24" s="16">
        <v>236627.83</v>
      </c>
      <c r="AK24" s="16">
        <v>0</v>
      </c>
      <c r="AL24" s="16">
        <v>126223.63</v>
      </c>
      <c r="AM24" s="16">
        <v>2816.21</v>
      </c>
      <c r="AN24" s="16">
        <v>96122.5</v>
      </c>
      <c r="AO24" s="16">
        <v>9950</v>
      </c>
      <c r="AP24" s="16">
        <v>4300</v>
      </c>
      <c r="AQ24" s="16">
        <v>0</v>
      </c>
      <c r="AR24" s="16">
        <v>59990.46</v>
      </c>
      <c r="AS24" s="16">
        <v>19341.29</v>
      </c>
      <c r="AT24" s="16">
        <v>0</v>
      </c>
      <c r="AU24" s="16">
        <v>0</v>
      </c>
      <c r="AV24" s="16">
        <v>11405.04</v>
      </c>
      <c r="AW24" s="16">
        <v>0</v>
      </c>
      <c r="AX24" s="16">
        <v>1786923.64</v>
      </c>
      <c r="AY24" s="34">
        <f t="shared" si="1"/>
        <v>0</v>
      </c>
      <c r="AZ24" s="16">
        <v>2396544.1</v>
      </c>
      <c r="BA24" s="16">
        <v>0</v>
      </c>
      <c r="BB24" s="16">
        <v>196853</v>
      </c>
      <c r="BC24" s="16">
        <v>0</v>
      </c>
      <c r="BD24" s="16">
        <v>294537.78000000003</v>
      </c>
      <c r="BE24" s="16">
        <v>0</v>
      </c>
      <c r="BF24" s="16">
        <v>0</v>
      </c>
      <c r="BG24" s="16">
        <v>0</v>
      </c>
      <c r="BH24" s="16">
        <f t="shared" si="2"/>
        <v>0</v>
      </c>
      <c r="BI24" s="16">
        <v>0</v>
      </c>
      <c r="BJ24" s="16">
        <v>8281</v>
      </c>
      <c r="BK24" s="16">
        <v>2230</v>
      </c>
      <c r="BL24" s="16">
        <v>33</v>
      </c>
      <c r="BM24" s="16">
        <v>-3</v>
      </c>
      <c r="BN24" s="16">
        <v>-137</v>
      </c>
      <c r="BO24" s="16">
        <v>-213</v>
      </c>
      <c r="BP24" s="16">
        <v>-503</v>
      </c>
      <c r="BQ24" s="16">
        <v>-504</v>
      </c>
      <c r="BR24" s="16">
        <v>61</v>
      </c>
      <c r="BS24" s="16">
        <v>12</v>
      </c>
      <c r="BT24" s="16">
        <v>-1213</v>
      </c>
      <c r="BU24" s="16">
        <v>-6</v>
      </c>
      <c r="BV24" s="16">
        <v>8038</v>
      </c>
      <c r="BW24" s="16">
        <v>9</v>
      </c>
      <c r="BX24" s="16">
        <v>140</v>
      </c>
      <c r="BY24" s="16">
        <v>94</v>
      </c>
      <c r="BZ24" s="16">
        <v>793</v>
      </c>
      <c r="CA24" s="16">
        <v>152</v>
      </c>
      <c r="CB24" s="16">
        <v>15</v>
      </c>
    </row>
    <row r="25" spans="1:80" ht="15.6" x14ac:dyDescent="0.3">
      <c r="A25" s="10">
        <v>3</v>
      </c>
      <c r="B25" s="10" t="s">
        <v>96</v>
      </c>
      <c r="C25" s="10" t="s">
        <v>97</v>
      </c>
      <c r="D25" s="10" t="s">
        <v>384</v>
      </c>
      <c r="E25" s="30"/>
      <c r="F25" s="10" t="s">
        <v>380</v>
      </c>
      <c r="G25" s="16">
        <v>30887467.170000002</v>
      </c>
      <c r="H25" s="16">
        <v>30887484.039999999</v>
      </c>
      <c r="I25" s="16">
        <v>30059323.440000001</v>
      </c>
      <c r="J25" s="16">
        <v>0</v>
      </c>
      <c r="K25" s="16">
        <v>7185137.3799999999</v>
      </c>
      <c r="L25" s="16">
        <v>2443138.9500000002</v>
      </c>
      <c r="M25" s="16">
        <v>0</v>
      </c>
      <c r="N25" s="16">
        <v>0</v>
      </c>
      <c r="O25" s="16">
        <v>0</v>
      </c>
      <c r="P25" s="16">
        <v>2407456.35</v>
      </c>
      <c r="Q25" s="16">
        <v>0</v>
      </c>
      <c r="R25" s="16">
        <v>0</v>
      </c>
      <c r="S25" s="16">
        <v>11588338.74</v>
      </c>
      <c r="T25" s="16">
        <v>3684120.71</v>
      </c>
      <c r="U25" s="16">
        <v>0</v>
      </c>
      <c r="V25" s="16">
        <v>1183.33</v>
      </c>
      <c r="W25" s="16">
        <v>29343901.600000001</v>
      </c>
      <c r="X25" s="16">
        <v>159574.82999999999</v>
      </c>
      <c r="Y25" s="16">
        <v>29503476.43</v>
      </c>
      <c r="Z25" s="18">
        <v>0.15346650000000001</v>
      </c>
      <c r="AA25" s="18">
        <v>6.4899999999999999E-2</v>
      </c>
      <c r="AB25" s="16">
        <v>1903783.87</v>
      </c>
      <c r="AC25" s="16">
        <v>0</v>
      </c>
      <c r="AD25" s="16">
        <v>0</v>
      </c>
      <c r="AE25" s="16">
        <v>16.87</v>
      </c>
      <c r="AF25" s="16">
        <v>0</v>
      </c>
      <c r="AG25" s="16">
        <f t="shared" si="0"/>
        <v>16.87</v>
      </c>
      <c r="AH25" s="16">
        <v>979073.04</v>
      </c>
      <c r="AI25" s="16">
        <v>84487.24</v>
      </c>
      <c r="AJ25" s="16">
        <v>187958.21</v>
      </c>
      <c r="AK25" s="16">
        <v>0</v>
      </c>
      <c r="AL25" s="16">
        <v>189146.38</v>
      </c>
      <c r="AM25" s="16">
        <v>2989.85</v>
      </c>
      <c r="AN25" s="16">
        <v>63568.97</v>
      </c>
      <c r="AO25" s="16">
        <v>9950</v>
      </c>
      <c r="AP25" s="16">
        <v>9585.15</v>
      </c>
      <c r="AQ25" s="16">
        <v>0</v>
      </c>
      <c r="AR25" s="16">
        <v>43442.54</v>
      </c>
      <c r="AS25" s="16">
        <v>11139.77</v>
      </c>
      <c r="AT25" s="16">
        <v>0</v>
      </c>
      <c r="AU25" s="16">
        <v>10427.64</v>
      </c>
      <c r="AV25" s="16">
        <v>37715.22</v>
      </c>
      <c r="AW25" s="16">
        <v>0</v>
      </c>
      <c r="AX25" s="16">
        <v>1731949.92</v>
      </c>
      <c r="AY25" s="34">
        <f t="shared" si="1"/>
        <v>0</v>
      </c>
      <c r="AZ25" s="16">
        <v>956362.21</v>
      </c>
      <c r="BA25" s="16">
        <v>0</v>
      </c>
      <c r="BB25" s="16">
        <v>196853</v>
      </c>
      <c r="BC25" s="16">
        <v>0</v>
      </c>
      <c r="BD25" s="16">
        <v>290915.53000000003</v>
      </c>
      <c r="BE25" s="16">
        <v>0</v>
      </c>
      <c r="BF25" s="16">
        <v>0</v>
      </c>
      <c r="BG25" s="16">
        <v>0</v>
      </c>
      <c r="BH25" s="16">
        <f t="shared" si="2"/>
        <v>0</v>
      </c>
      <c r="BI25" s="16">
        <v>0</v>
      </c>
      <c r="BJ25" s="16">
        <v>4741</v>
      </c>
      <c r="BK25" s="16">
        <v>1771</v>
      </c>
      <c r="BL25" s="16">
        <v>168</v>
      </c>
      <c r="BM25" s="16">
        <v>-107</v>
      </c>
      <c r="BN25" s="16">
        <v>-130</v>
      </c>
      <c r="BO25" s="16">
        <v>-200</v>
      </c>
      <c r="BP25" s="16">
        <v>-353</v>
      </c>
      <c r="BQ25" s="16">
        <v>-377</v>
      </c>
      <c r="BR25" s="16">
        <v>1</v>
      </c>
      <c r="BS25" s="16">
        <v>17</v>
      </c>
      <c r="BT25" s="16">
        <v>-445</v>
      </c>
      <c r="BU25" s="16">
        <v>-2</v>
      </c>
      <c r="BV25" s="16">
        <v>5084</v>
      </c>
      <c r="BW25" s="16">
        <v>1</v>
      </c>
      <c r="BX25" s="16">
        <v>99</v>
      </c>
      <c r="BY25" s="16">
        <v>26</v>
      </c>
      <c r="BZ25" s="16">
        <v>306</v>
      </c>
      <c r="CA25" s="16">
        <v>6</v>
      </c>
      <c r="CB25" s="16">
        <v>10</v>
      </c>
    </row>
    <row r="26" spans="1:80" ht="15.6" x14ac:dyDescent="0.3">
      <c r="A26" s="10">
        <v>3</v>
      </c>
      <c r="B26" s="10" t="s">
        <v>17</v>
      </c>
      <c r="C26" s="10" t="s">
        <v>47</v>
      </c>
      <c r="D26" s="10" t="s">
        <v>385</v>
      </c>
      <c r="E26" s="30"/>
      <c r="F26" s="10" t="s">
        <v>386</v>
      </c>
      <c r="G26" s="16">
        <v>16707571.85</v>
      </c>
      <c r="H26" s="16">
        <v>16707571.85</v>
      </c>
      <c r="I26" s="16">
        <v>16389382.33</v>
      </c>
      <c r="J26" s="16">
        <v>12167.06</v>
      </c>
      <c r="K26" s="16">
        <v>3636455.08</v>
      </c>
      <c r="L26" s="16">
        <v>5673615.0199999996</v>
      </c>
      <c r="M26" s="16">
        <v>0</v>
      </c>
      <c r="N26" s="16">
        <v>0</v>
      </c>
      <c r="O26" s="16">
        <v>0</v>
      </c>
      <c r="P26" s="16">
        <v>1765845.67</v>
      </c>
      <c r="Q26" s="16">
        <v>0</v>
      </c>
      <c r="R26" s="16">
        <v>0</v>
      </c>
      <c r="S26" s="16">
        <v>2740998.89</v>
      </c>
      <c r="T26" s="16">
        <v>2097352.66</v>
      </c>
      <c r="U26" s="16">
        <v>0</v>
      </c>
      <c r="V26" s="16">
        <v>0</v>
      </c>
      <c r="W26" s="16">
        <v>16849685.530000001</v>
      </c>
      <c r="X26" s="16">
        <v>3059</v>
      </c>
      <c r="Y26" s="16">
        <v>16852744.530000001</v>
      </c>
      <c r="Z26" s="18">
        <v>0.1147576</v>
      </c>
      <c r="AA26" s="18">
        <v>5.4800000000000001E-2</v>
      </c>
      <c r="AB26" s="16">
        <v>923251.15</v>
      </c>
      <c r="AC26" s="16">
        <v>0</v>
      </c>
      <c r="AD26" s="16">
        <v>0</v>
      </c>
      <c r="AE26" s="16">
        <v>0</v>
      </c>
      <c r="AF26" s="16">
        <v>0</v>
      </c>
      <c r="AG26" s="16">
        <f t="shared" si="0"/>
        <v>0</v>
      </c>
      <c r="AH26" s="16">
        <v>326689.21999999997</v>
      </c>
      <c r="AI26" s="16">
        <v>25621.919999999998</v>
      </c>
      <c r="AJ26" s="16">
        <v>76430.77</v>
      </c>
      <c r="AK26" s="16">
        <v>0</v>
      </c>
      <c r="AL26" s="16">
        <v>78900.7</v>
      </c>
      <c r="AM26" s="16">
        <v>34190.050000000003</v>
      </c>
      <c r="AN26" s="16">
        <v>83435.899999999994</v>
      </c>
      <c r="AO26" s="16">
        <v>8375</v>
      </c>
      <c r="AP26" s="16">
        <v>9755.8799999999992</v>
      </c>
      <c r="AQ26" s="16">
        <v>0</v>
      </c>
      <c r="AR26" s="16">
        <v>34184.35</v>
      </c>
      <c r="AS26" s="16">
        <v>10983.37</v>
      </c>
      <c r="AT26" s="16">
        <v>0</v>
      </c>
      <c r="AU26" s="16">
        <v>1584.63</v>
      </c>
      <c r="AV26" s="16">
        <v>4256.62</v>
      </c>
      <c r="AW26" s="16">
        <v>0</v>
      </c>
      <c r="AX26" s="16">
        <v>740229.89</v>
      </c>
      <c r="AY26" s="34">
        <f t="shared" si="1"/>
        <v>0</v>
      </c>
      <c r="AZ26" s="16">
        <v>165243.07999999999</v>
      </c>
      <c r="BA26" s="16">
        <v>0</v>
      </c>
      <c r="BB26" s="16">
        <v>196853.04</v>
      </c>
      <c r="BC26" s="16">
        <v>0.04</v>
      </c>
      <c r="BD26" s="16">
        <v>132173.28</v>
      </c>
      <c r="BE26" s="16">
        <v>0</v>
      </c>
      <c r="BF26" s="16">
        <v>0</v>
      </c>
      <c r="BG26" s="16">
        <v>0</v>
      </c>
      <c r="BH26" s="16">
        <f t="shared" si="2"/>
        <v>0</v>
      </c>
      <c r="BI26" s="16">
        <v>0</v>
      </c>
      <c r="BJ26" s="16">
        <v>2767</v>
      </c>
      <c r="BK26" s="16">
        <v>912</v>
      </c>
      <c r="BL26" s="16">
        <v>49</v>
      </c>
      <c r="BM26" s="16">
        <v>-51</v>
      </c>
      <c r="BN26" s="16">
        <v>-36</v>
      </c>
      <c r="BO26" s="16">
        <v>-83</v>
      </c>
      <c r="BP26" s="16">
        <v>-217</v>
      </c>
      <c r="BQ26" s="16">
        <v>-140</v>
      </c>
      <c r="BR26" s="16">
        <v>17</v>
      </c>
      <c r="BS26" s="16">
        <v>-51</v>
      </c>
      <c r="BT26" s="16">
        <v>-193</v>
      </c>
      <c r="BU26" s="16">
        <v>-7</v>
      </c>
      <c r="BV26" s="16">
        <v>2967</v>
      </c>
      <c r="BW26" s="16">
        <v>0</v>
      </c>
      <c r="BX26" s="16">
        <v>43</v>
      </c>
      <c r="BY26" s="16">
        <v>21</v>
      </c>
      <c r="BZ26" s="16">
        <v>103</v>
      </c>
      <c r="CA26" s="16">
        <v>23</v>
      </c>
      <c r="CB26" s="16">
        <v>3</v>
      </c>
    </row>
    <row r="27" spans="1:80" ht="15.6" x14ac:dyDescent="0.3">
      <c r="A27" s="10">
        <v>3</v>
      </c>
      <c r="B27" s="10" t="s">
        <v>158</v>
      </c>
      <c r="C27" s="10" t="s">
        <v>45</v>
      </c>
      <c r="D27" s="10" t="s">
        <v>387</v>
      </c>
      <c r="E27" s="10" t="s">
        <v>367</v>
      </c>
      <c r="F27" s="10" t="s">
        <v>383</v>
      </c>
      <c r="G27" s="16">
        <v>31274065.350000001</v>
      </c>
      <c r="H27" s="16">
        <v>31274065.350000001</v>
      </c>
      <c r="I27" s="16">
        <v>29319569.16</v>
      </c>
      <c r="J27" s="16">
        <v>3599.55</v>
      </c>
      <c r="K27" s="16">
        <v>7684610.9699999997</v>
      </c>
      <c r="L27" s="16">
        <v>4550340.75</v>
      </c>
      <c r="M27" s="16">
        <v>0</v>
      </c>
      <c r="N27" s="16">
        <v>0</v>
      </c>
      <c r="O27" s="16">
        <v>0</v>
      </c>
      <c r="P27" s="16">
        <v>3006950.72</v>
      </c>
      <c r="Q27" s="16">
        <v>0</v>
      </c>
      <c r="R27" s="16">
        <v>250209.73</v>
      </c>
      <c r="S27" s="16">
        <v>8547613.3900000006</v>
      </c>
      <c r="T27" s="16">
        <v>2565354.85</v>
      </c>
      <c r="U27" s="16">
        <v>165003.69</v>
      </c>
      <c r="V27" s="16">
        <v>0</v>
      </c>
      <c r="W27" s="16">
        <v>28872869.41</v>
      </c>
      <c r="X27" s="16">
        <v>415213.42</v>
      </c>
      <c r="Y27" s="16">
        <v>29288082.829999998</v>
      </c>
      <c r="Z27" s="18">
        <v>0.22758329999999999</v>
      </c>
      <c r="AA27" s="18">
        <v>8.7099999999999997E-2</v>
      </c>
      <c r="AB27" s="16">
        <v>2514399.1800000002</v>
      </c>
      <c r="AC27" s="16">
        <v>0</v>
      </c>
      <c r="AD27" s="16">
        <v>0</v>
      </c>
      <c r="AE27" s="16">
        <v>0</v>
      </c>
      <c r="AF27" s="16">
        <v>0</v>
      </c>
      <c r="AG27" s="16">
        <f t="shared" si="0"/>
        <v>0</v>
      </c>
      <c r="AH27" s="16">
        <v>1320583.2</v>
      </c>
      <c r="AI27" s="16">
        <v>111094.91</v>
      </c>
      <c r="AJ27" s="16">
        <v>313451.19</v>
      </c>
      <c r="AK27" s="16">
        <v>571.5</v>
      </c>
      <c r="AL27" s="16">
        <v>251019.27</v>
      </c>
      <c r="AM27" s="16">
        <v>5864.96</v>
      </c>
      <c r="AN27" s="16">
        <v>92274.91</v>
      </c>
      <c r="AO27" s="16">
        <v>11025</v>
      </c>
      <c r="AP27" s="16">
        <v>9111.19</v>
      </c>
      <c r="AQ27" s="16">
        <v>0</v>
      </c>
      <c r="AR27" s="16">
        <v>66511.490000000005</v>
      </c>
      <c r="AS27" s="16">
        <v>18729.43</v>
      </c>
      <c r="AT27" s="16">
        <v>0</v>
      </c>
      <c r="AU27" s="16">
        <v>15844.48</v>
      </c>
      <c r="AV27" s="16">
        <v>21565.95</v>
      </c>
      <c r="AW27" s="16">
        <v>0</v>
      </c>
      <c r="AX27" s="16">
        <v>2305425.96</v>
      </c>
      <c r="AY27" s="34">
        <f t="shared" si="1"/>
        <v>0</v>
      </c>
      <c r="AZ27" s="16">
        <v>4169960.27</v>
      </c>
      <c r="BA27" s="16">
        <v>0</v>
      </c>
      <c r="BB27" s="16">
        <v>196853</v>
      </c>
      <c r="BC27" s="16">
        <v>0</v>
      </c>
      <c r="BD27" s="16">
        <v>511225.79</v>
      </c>
      <c r="BE27" s="16">
        <v>0</v>
      </c>
      <c r="BF27" s="16">
        <v>0</v>
      </c>
      <c r="BG27" s="16">
        <v>0</v>
      </c>
      <c r="BH27" s="16">
        <f t="shared" si="2"/>
        <v>0</v>
      </c>
      <c r="BI27" s="16">
        <v>0</v>
      </c>
      <c r="BJ27" s="16">
        <v>5857</v>
      </c>
      <c r="BK27" s="16">
        <v>2646</v>
      </c>
      <c r="BL27" s="16">
        <v>11</v>
      </c>
      <c r="BM27" s="16">
        <v>-101</v>
      </c>
      <c r="BN27" s="16">
        <v>-154</v>
      </c>
      <c r="BO27" s="16">
        <v>-87</v>
      </c>
      <c r="BP27" s="16">
        <v>-1172</v>
      </c>
      <c r="BQ27" s="16">
        <v>-496</v>
      </c>
      <c r="BR27" s="16">
        <v>4</v>
      </c>
      <c r="BS27" s="16">
        <v>42</v>
      </c>
      <c r="BT27" s="16">
        <v>-468</v>
      </c>
      <c r="BU27" s="16">
        <v>-2</v>
      </c>
      <c r="BV27" s="16">
        <v>6080</v>
      </c>
      <c r="BW27" s="16">
        <v>14</v>
      </c>
      <c r="BX27" s="16">
        <v>110</v>
      </c>
      <c r="BY27" s="16">
        <v>33</v>
      </c>
      <c r="BZ27" s="16">
        <v>246</v>
      </c>
      <c r="CA27" s="16">
        <v>73</v>
      </c>
      <c r="CB27" s="16">
        <v>4</v>
      </c>
    </row>
    <row r="28" spans="1:80" ht="15.6" x14ac:dyDescent="0.3">
      <c r="A28" s="10">
        <v>3</v>
      </c>
      <c r="B28" s="10" t="s">
        <v>179</v>
      </c>
      <c r="C28" s="10" t="s">
        <v>180</v>
      </c>
      <c r="D28" s="10" t="s">
        <v>388</v>
      </c>
      <c r="E28" s="10" t="s">
        <v>367</v>
      </c>
      <c r="F28" s="10" t="s">
        <v>383</v>
      </c>
      <c r="G28" s="16">
        <v>17563307.390000001</v>
      </c>
      <c r="H28" s="16">
        <v>17563307.390000001</v>
      </c>
      <c r="I28" s="16">
        <v>16803642.989999998</v>
      </c>
      <c r="J28" s="16">
        <v>26002.799999999999</v>
      </c>
      <c r="K28" s="16">
        <v>4024850.45</v>
      </c>
      <c r="L28" s="16">
        <v>2107004.16</v>
      </c>
      <c r="M28" s="16">
        <v>0</v>
      </c>
      <c r="N28" s="16">
        <v>-624.11</v>
      </c>
      <c r="O28" s="16">
        <v>0</v>
      </c>
      <c r="P28" s="16">
        <v>1215007.69</v>
      </c>
      <c r="Q28" s="16">
        <v>0</v>
      </c>
      <c r="R28" s="16">
        <v>0</v>
      </c>
      <c r="S28" s="16">
        <v>5999548.3600000003</v>
      </c>
      <c r="T28" s="16">
        <v>1717863.51</v>
      </c>
      <c r="U28" s="16">
        <v>60681.88</v>
      </c>
      <c r="V28" s="16">
        <v>0</v>
      </c>
      <c r="W28" s="16">
        <v>16598077.18</v>
      </c>
      <c r="X28" s="16">
        <v>60057.77</v>
      </c>
      <c r="Y28" s="16">
        <v>16658134.949999999</v>
      </c>
      <c r="Z28" s="18">
        <v>0.1784483</v>
      </c>
      <c r="AA28" s="18">
        <v>9.0800000000000006E-2</v>
      </c>
      <c r="AB28" s="16">
        <v>1507800.21</v>
      </c>
      <c r="AC28" s="16">
        <v>0</v>
      </c>
      <c r="AD28" s="16">
        <v>0</v>
      </c>
      <c r="AE28" s="16">
        <v>0</v>
      </c>
      <c r="AF28" s="16">
        <v>304.23</v>
      </c>
      <c r="AG28" s="16">
        <f t="shared" si="0"/>
        <v>304.23</v>
      </c>
      <c r="AH28" s="16">
        <v>734350.44</v>
      </c>
      <c r="AI28" s="16">
        <v>64168.2</v>
      </c>
      <c r="AJ28" s="16">
        <v>149300.82999999999</v>
      </c>
      <c r="AK28" s="16">
        <v>0</v>
      </c>
      <c r="AL28" s="16">
        <v>125481.3</v>
      </c>
      <c r="AM28" s="16">
        <v>4896.18</v>
      </c>
      <c r="AN28" s="16">
        <v>77437.75</v>
      </c>
      <c r="AO28" s="16">
        <v>9950</v>
      </c>
      <c r="AP28" s="16">
        <v>6501.1</v>
      </c>
      <c r="AQ28" s="16">
        <v>0</v>
      </c>
      <c r="AR28" s="16">
        <v>47490.54</v>
      </c>
      <c r="AS28" s="16">
        <v>10584.82</v>
      </c>
      <c r="AT28" s="16">
        <v>0</v>
      </c>
      <c r="AU28" s="16">
        <v>13740.12</v>
      </c>
      <c r="AV28" s="16">
        <v>24929.34</v>
      </c>
      <c r="AW28" s="16">
        <v>0</v>
      </c>
      <c r="AX28" s="16">
        <v>1334066.5900000001</v>
      </c>
      <c r="AY28" s="34">
        <f t="shared" si="1"/>
        <v>0</v>
      </c>
      <c r="AZ28" s="16">
        <v>1901691.14</v>
      </c>
      <c r="BA28" s="16">
        <v>0</v>
      </c>
      <c r="BB28" s="16">
        <v>196853</v>
      </c>
      <c r="BC28" s="16">
        <v>0</v>
      </c>
      <c r="BD28" s="16">
        <v>251624.38</v>
      </c>
      <c r="BE28" s="16">
        <v>0</v>
      </c>
      <c r="BF28" s="16">
        <v>0</v>
      </c>
      <c r="BG28" s="16">
        <v>0</v>
      </c>
      <c r="BH28" s="16">
        <f t="shared" si="2"/>
        <v>0</v>
      </c>
      <c r="BI28" s="16">
        <v>0</v>
      </c>
      <c r="BJ28" s="16">
        <v>2749</v>
      </c>
      <c r="BK28" s="16">
        <v>1373</v>
      </c>
      <c r="BL28" s="16">
        <v>11</v>
      </c>
      <c r="BM28" s="16">
        <v>-33</v>
      </c>
      <c r="BN28" s="16">
        <v>-93</v>
      </c>
      <c r="BO28" s="16">
        <v>-89</v>
      </c>
      <c r="BP28" s="16">
        <v>-568</v>
      </c>
      <c r="BQ28" s="16">
        <v>-283</v>
      </c>
      <c r="BR28" s="16">
        <v>10</v>
      </c>
      <c r="BS28" s="16">
        <v>494</v>
      </c>
      <c r="BT28" s="16">
        <v>-309</v>
      </c>
      <c r="BU28" s="16">
        <v>-4</v>
      </c>
      <c r="BV28" s="16">
        <v>3258</v>
      </c>
      <c r="BW28" s="16">
        <v>0</v>
      </c>
      <c r="BX28" s="16">
        <v>69</v>
      </c>
      <c r="BY28" s="16">
        <v>28</v>
      </c>
      <c r="BZ28" s="16">
        <v>160</v>
      </c>
      <c r="CA28" s="16">
        <v>41</v>
      </c>
      <c r="CB28" s="16">
        <v>12</v>
      </c>
    </row>
    <row r="29" spans="1:80" ht="15.6" x14ac:dyDescent="0.3">
      <c r="A29" s="10">
        <v>3</v>
      </c>
      <c r="B29" s="10" t="s">
        <v>193</v>
      </c>
      <c r="C29" s="10" t="s">
        <v>161</v>
      </c>
      <c r="D29" s="10" t="s">
        <v>389</v>
      </c>
      <c r="E29" s="30"/>
      <c r="F29" s="10" t="s">
        <v>380</v>
      </c>
      <c r="G29" s="16">
        <v>45446775.68</v>
      </c>
      <c r="H29" s="16">
        <v>45446775.68</v>
      </c>
      <c r="I29" s="16">
        <v>44057748.719999999</v>
      </c>
      <c r="J29" s="16">
        <v>41.1</v>
      </c>
      <c r="K29" s="16">
        <v>9662957.4299999997</v>
      </c>
      <c r="L29" s="16">
        <v>5234752.1900000004</v>
      </c>
      <c r="M29" s="16">
        <v>0</v>
      </c>
      <c r="N29" s="16">
        <v>32061.25</v>
      </c>
      <c r="O29" s="16">
        <v>0</v>
      </c>
      <c r="P29" s="16">
        <v>3159384.64</v>
      </c>
      <c r="Q29" s="16">
        <v>0</v>
      </c>
      <c r="R29" s="16">
        <v>30428.42</v>
      </c>
      <c r="S29" s="16">
        <v>17953248.16</v>
      </c>
      <c r="T29" s="16">
        <v>5200909.49</v>
      </c>
      <c r="U29" s="16">
        <v>0</v>
      </c>
      <c r="V29" s="16">
        <v>0</v>
      </c>
      <c r="W29" s="16">
        <v>43489686.899999999</v>
      </c>
      <c r="X29" s="16">
        <v>279799.59000000003</v>
      </c>
      <c r="Y29" s="16">
        <v>43769486.490000002</v>
      </c>
      <c r="Z29" s="18">
        <v>0.17680899999999999</v>
      </c>
      <c r="AA29" s="18">
        <v>5.1900000000000002E-2</v>
      </c>
      <c r="AB29" s="16">
        <v>2257683.23</v>
      </c>
      <c r="AC29" s="16">
        <v>1516.95</v>
      </c>
      <c r="AD29" s="16">
        <v>15169.5</v>
      </c>
      <c r="AE29" s="16">
        <v>0</v>
      </c>
      <c r="AF29" s="16">
        <v>0</v>
      </c>
      <c r="AG29" s="16">
        <f t="shared" si="0"/>
        <v>0</v>
      </c>
      <c r="AH29" s="16">
        <v>1174247.82</v>
      </c>
      <c r="AI29" s="16">
        <v>116843.37</v>
      </c>
      <c r="AJ29" s="16">
        <v>229167.41</v>
      </c>
      <c r="AK29" s="16">
        <v>0</v>
      </c>
      <c r="AL29" s="16">
        <v>188786.55</v>
      </c>
      <c r="AM29" s="16">
        <v>4167.32</v>
      </c>
      <c r="AN29" s="16">
        <v>59104.49</v>
      </c>
      <c r="AO29" s="16">
        <v>10500</v>
      </c>
      <c r="AP29" s="16">
        <v>13109.1</v>
      </c>
      <c r="AQ29" s="16">
        <v>0</v>
      </c>
      <c r="AR29" s="16">
        <v>63017.93</v>
      </c>
      <c r="AS29" s="16">
        <v>26336.04</v>
      </c>
      <c r="AT29" s="16">
        <v>0</v>
      </c>
      <c r="AU29" s="16">
        <v>47023.31</v>
      </c>
      <c r="AV29" s="16">
        <v>14277</v>
      </c>
      <c r="AW29" s="16">
        <v>0</v>
      </c>
      <c r="AX29" s="16">
        <v>2095375.57</v>
      </c>
      <c r="AY29" s="34">
        <f t="shared" si="1"/>
        <v>0</v>
      </c>
      <c r="AZ29" s="16">
        <v>995841.35</v>
      </c>
      <c r="BA29" s="16">
        <v>0</v>
      </c>
      <c r="BB29" s="16">
        <v>196853</v>
      </c>
      <c r="BC29" s="16">
        <v>0</v>
      </c>
      <c r="BD29" s="16">
        <v>443971.2</v>
      </c>
      <c r="BE29" s="16">
        <v>0</v>
      </c>
      <c r="BF29" s="16">
        <v>0</v>
      </c>
      <c r="BG29" s="16">
        <v>0</v>
      </c>
      <c r="BH29" s="16">
        <f t="shared" si="2"/>
        <v>0</v>
      </c>
      <c r="BI29" s="16">
        <v>0</v>
      </c>
      <c r="BJ29" s="16">
        <v>7927</v>
      </c>
      <c r="BK29" s="16">
        <v>2477</v>
      </c>
      <c r="BL29" s="16">
        <v>89</v>
      </c>
      <c r="BM29" s="16">
        <v>0</v>
      </c>
      <c r="BN29" s="16">
        <v>-120</v>
      </c>
      <c r="BO29" s="16">
        <v>-273</v>
      </c>
      <c r="BP29" s="16">
        <v>-448</v>
      </c>
      <c r="BQ29" s="16">
        <v>-628</v>
      </c>
      <c r="BR29" s="16">
        <v>0</v>
      </c>
      <c r="BS29" s="16">
        <v>-16</v>
      </c>
      <c r="BT29" s="16">
        <v>-617</v>
      </c>
      <c r="BU29" s="16">
        <v>-2</v>
      </c>
      <c r="BV29" s="16">
        <v>8389</v>
      </c>
      <c r="BW29" s="16">
        <v>27</v>
      </c>
      <c r="BX29" s="16">
        <v>153</v>
      </c>
      <c r="BY29" s="16">
        <v>46</v>
      </c>
      <c r="BZ29" s="16">
        <v>364</v>
      </c>
      <c r="CA29" s="16">
        <v>41</v>
      </c>
      <c r="CB29" s="16">
        <v>13</v>
      </c>
    </row>
    <row r="30" spans="1:80" ht="15.6" x14ac:dyDescent="0.3">
      <c r="A30" s="10">
        <v>3</v>
      </c>
      <c r="B30" s="10" t="s">
        <v>236</v>
      </c>
      <c r="C30" s="10" t="s">
        <v>237</v>
      </c>
      <c r="D30" s="10" t="s">
        <v>390</v>
      </c>
      <c r="E30" s="10" t="s">
        <v>370</v>
      </c>
      <c r="F30" s="10" t="s">
        <v>383</v>
      </c>
      <c r="G30" s="16">
        <v>140861267.5</v>
      </c>
      <c r="H30" s="16">
        <v>140979356.94</v>
      </c>
      <c r="I30" s="16">
        <v>136990565.09999999</v>
      </c>
      <c r="J30" s="16">
        <v>73066846.709999993</v>
      </c>
      <c r="K30" s="16">
        <v>7978217.2400000002</v>
      </c>
      <c r="L30" s="16">
        <v>21439060.66</v>
      </c>
      <c r="M30" s="16">
        <v>0</v>
      </c>
      <c r="N30" s="16">
        <v>0</v>
      </c>
      <c r="O30" s="16">
        <v>50835.9</v>
      </c>
      <c r="P30" s="16">
        <v>5356277.88</v>
      </c>
      <c r="Q30" s="16">
        <v>0</v>
      </c>
      <c r="R30" s="16">
        <v>0</v>
      </c>
      <c r="S30" s="16">
        <v>23128865.460000001</v>
      </c>
      <c r="T30" s="16">
        <v>5680762.5599999996</v>
      </c>
      <c r="U30" s="16">
        <v>0</v>
      </c>
      <c r="V30" s="16">
        <v>0</v>
      </c>
      <c r="W30" s="16">
        <v>141302587.11000001</v>
      </c>
      <c r="X30" s="16">
        <v>391226.72</v>
      </c>
      <c r="Y30" s="16">
        <v>141693813.83000001</v>
      </c>
      <c r="Z30" s="18">
        <v>0.2473947</v>
      </c>
      <c r="AA30" s="18">
        <v>2.8299999999999999E-2</v>
      </c>
      <c r="AB30" s="16">
        <v>4047666.76</v>
      </c>
      <c r="AC30" s="16">
        <v>30727.47</v>
      </c>
      <c r="AD30" s="16">
        <v>1233459.81</v>
      </c>
      <c r="AE30" s="16">
        <v>92591.47</v>
      </c>
      <c r="AF30" s="16">
        <v>2024.37</v>
      </c>
      <c r="AG30" s="16">
        <f t="shared" si="0"/>
        <v>94615.84</v>
      </c>
      <c r="AH30" s="16">
        <v>2127612.15</v>
      </c>
      <c r="AI30" s="16">
        <v>201076.95</v>
      </c>
      <c r="AJ30" s="16">
        <v>468730.24</v>
      </c>
      <c r="AK30" s="16">
        <v>0</v>
      </c>
      <c r="AL30" s="16">
        <v>532641.89</v>
      </c>
      <c r="AM30" s="16">
        <v>4975.29</v>
      </c>
      <c r="AN30" s="16">
        <v>73473.86</v>
      </c>
      <c r="AO30" s="16">
        <v>10500</v>
      </c>
      <c r="AP30" s="16">
        <v>16527.400000000001</v>
      </c>
      <c r="AQ30" s="16">
        <v>0</v>
      </c>
      <c r="AR30" s="16">
        <v>183035.01</v>
      </c>
      <c r="AS30" s="16">
        <v>42372.83</v>
      </c>
      <c r="AT30" s="16">
        <v>0</v>
      </c>
      <c r="AU30" s="16">
        <v>8307.48</v>
      </c>
      <c r="AV30" s="16">
        <v>90941.26</v>
      </c>
      <c r="AW30" s="16">
        <v>0</v>
      </c>
      <c r="AX30" s="16">
        <v>3939558.47</v>
      </c>
      <c r="AY30" s="34">
        <f t="shared" si="1"/>
        <v>0</v>
      </c>
      <c r="AZ30" s="16">
        <v>1875753.44</v>
      </c>
      <c r="BA30" s="16">
        <v>0</v>
      </c>
      <c r="BB30" s="16">
        <v>196853</v>
      </c>
      <c r="BC30" s="16">
        <v>0</v>
      </c>
      <c r="BD30" s="16">
        <v>715497.84</v>
      </c>
      <c r="BE30" s="16">
        <v>0</v>
      </c>
      <c r="BF30" s="16">
        <v>0</v>
      </c>
      <c r="BG30" s="16">
        <v>0</v>
      </c>
      <c r="BH30" s="16">
        <f t="shared" si="2"/>
        <v>0</v>
      </c>
      <c r="BI30" s="16">
        <v>0</v>
      </c>
      <c r="BJ30" s="16">
        <v>10040</v>
      </c>
      <c r="BK30" s="16">
        <v>2626</v>
      </c>
      <c r="BL30" s="16">
        <v>0</v>
      </c>
      <c r="BM30" s="16">
        <v>0</v>
      </c>
      <c r="BN30" s="16">
        <v>-68</v>
      </c>
      <c r="BO30" s="16">
        <v>-303</v>
      </c>
      <c r="BP30" s="16">
        <v>-354</v>
      </c>
      <c r="BQ30" s="16">
        <v>-1027</v>
      </c>
      <c r="BR30" s="16">
        <v>51</v>
      </c>
      <c r="BS30" s="16">
        <v>0</v>
      </c>
      <c r="BT30" s="16">
        <v>-1354</v>
      </c>
      <c r="BU30" s="16">
        <v>-31</v>
      </c>
      <c r="BV30" s="16">
        <v>9580</v>
      </c>
      <c r="BW30" s="16">
        <v>6</v>
      </c>
      <c r="BX30" s="16">
        <v>358</v>
      </c>
      <c r="BY30" s="16">
        <v>178</v>
      </c>
      <c r="BZ30" s="16">
        <v>688</v>
      </c>
      <c r="CA30" s="16">
        <v>118</v>
      </c>
      <c r="CB30" s="16">
        <v>12</v>
      </c>
    </row>
    <row r="31" spans="1:80" ht="15.6" x14ac:dyDescent="0.3">
      <c r="A31" s="10">
        <v>4</v>
      </c>
      <c r="B31" s="10" t="s">
        <v>6</v>
      </c>
      <c r="C31" s="10" t="s">
        <v>7</v>
      </c>
      <c r="D31" s="10" t="s">
        <v>391</v>
      </c>
      <c r="E31" s="10" t="s">
        <v>367</v>
      </c>
      <c r="F31" s="10" t="s">
        <v>392</v>
      </c>
      <c r="G31" s="16">
        <v>39314994.380000003</v>
      </c>
      <c r="H31" s="16">
        <v>39314994.380000003</v>
      </c>
      <c r="I31" s="16">
        <v>38781679.460000001</v>
      </c>
      <c r="J31" s="16">
        <v>280651.31</v>
      </c>
      <c r="K31" s="16">
        <v>4195049.24</v>
      </c>
      <c r="L31" s="16">
        <v>10937936.130000001</v>
      </c>
      <c r="M31" s="16">
        <v>0</v>
      </c>
      <c r="N31" s="16">
        <v>0</v>
      </c>
      <c r="O31" s="16">
        <v>78391.67</v>
      </c>
      <c r="P31" s="16">
        <v>2521585.7000000002</v>
      </c>
      <c r="Q31" s="16">
        <v>0</v>
      </c>
      <c r="R31" s="16">
        <v>0</v>
      </c>
      <c r="S31" s="16">
        <v>14072973.83</v>
      </c>
      <c r="T31" s="16">
        <v>4617997.04</v>
      </c>
      <c r="U31" s="16">
        <v>0</v>
      </c>
      <c r="V31" s="16">
        <v>0</v>
      </c>
      <c r="W31" s="16">
        <v>38538176.390000001</v>
      </c>
      <c r="X31" s="16">
        <v>7657.02</v>
      </c>
      <c r="Y31" s="16">
        <v>38545833.409999996</v>
      </c>
      <c r="Z31" s="18">
        <v>8.9998679999999998E-2</v>
      </c>
      <c r="AA31" s="18">
        <v>4.0800000000000003E-2</v>
      </c>
      <c r="AB31" s="16">
        <v>1571356.13</v>
      </c>
      <c r="AC31" s="16">
        <v>0</v>
      </c>
      <c r="AD31" s="16">
        <v>0</v>
      </c>
      <c r="AE31" s="16">
        <v>0</v>
      </c>
      <c r="AF31" s="16">
        <v>310.39999999999998</v>
      </c>
      <c r="AG31" s="16">
        <f t="shared" si="0"/>
        <v>310.39999999999998</v>
      </c>
      <c r="AH31" s="16">
        <v>638153.30000000005</v>
      </c>
      <c r="AI31" s="16">
        <v>50552.33</v>
      </c>
      <c r="AJ31" s="16">
        <v>194087.58</v>
      </c>
      <c r="AK31" s="16">
        <v>0</v>
      </c>
      <c r="AL31" s="16">
        <v>117743.25</v>
      </c>
      <c r="AM31" s="16">
        <v>22260.79</v>
      </c>
      <c r="AN31" s="16">
        <v>78506.84</v>
      </c>
      <c r="AO31" s="16">
        <v>8750</v>
      </c>
      <c r="AP31" s="16">
        <v>0</v>
      </c>
      <c r="AQ31" s="16">
        <v>0</v>
      </c>
      <c r="AR31" s="16">
        <v>58491.63</v>
      </c>
      <c r="AS31" s="16">
        <v>10931.99</v>
      </c>
      <c r="AT31" s="16">
        <v>0</v>
      </c>
      <c r="AU31" s="16">
        <v>23796.59</v>
      </c>
      <c r="AV31" s="16">
        <v>5045</v>
      </c>
      <c r="AW31" s="16">
        <v>0</v>
      </c>
      <c r="AX31" s="16">
        <v>1381170.93</v>
      </c>
      <c r="AY31" s="34">
        <f t="shared" si="1"/>
        <v>0</v>
      </c>
      <c r="AZ31" s="16">
        <v>632711.15</v>
      </c>
      <c r="BA31" s="16">
        <v>180</v>
      </c>
      <c r="BB31" s="16">
        <v>196853</v>
      </c>
      <c r="BC31" s="16">
        <v>0</v>
      </c>
      <c r="BD31" s="16">
        <v>265473.90000000002</v>
      </c>
      <c r="BE31" s="16">
        <v>0</v>
      </c>
      <c r="BF31" s="16">
        <v>0</v>
      </c>
      <c r="BG31" s="16">
        <v>0</v>
      </c>
      <c r="BH31" s="16">
        <f t="shared" si="2"/>
        <v>0</v>
      </c>
      <c r="BI31" s="16">
        <v>0</v>
      </c>
      <c r="BJ31" s="16">
        <v>6906</v>
      </c>
      <c r="BK31" s="16">
        <v>1773</v>
      </c>
      <c r="BL31" s="16">
        <v>0</v>
      </c>
      <c r="BM31" s="16">
        <v>0</v>
      </c>
      <c r="BN31" s="16">
        <v>-16</v>
      </c>
      <c r="BO31" s="16">
        <v>-148</v>
      </c>
      <c r="BP31" s="16">
        <v>-59</v>
      </c>
      <c r="BQ31" s="16">
        <v>-544</v>
      </c>
      <c r="BR31" s="16">
        <v>0</v>
      </c>
      <c r="BS31" s="16">
        <v>0</v>
      </c>
      <c r="BT31" s="16">
        <v>-887</v>
      </c>
      <c r="BU31" s="16">
        <v>0</v>
      </c>
      <c r="BV31" s="16">
        <v>7025</v>
      </c>
      <c r="BW31" s="16">
        <v>9</v>
      </c>
      <c r="BX31" s="16">
        <v>186</v>
      </c>
      <c r="BY31" s="16">
        <v>87</v>
      </c>
      <c r="BZ31" s="16">
        <v>607</v>
      </c>
      <c r="CA31" s="16">
        <v>1</v>
      </c>
      <c r="CB31" s="16">
        <v>6</v>
      </c>
    </row>
    <row r="32" spans="1:80" ht="15.6" x14ac:dyDescent="0.3">
      <c r="A32" s="10">
        <v>4</v>
      </c>
      <c r="B32" s="10" t="s">
        <v>12</v>
      </c>
      <c r="C32" s="10" t="s">
        <v>13</v>
      </c>
      <c r="D32" s="10" t="s">
        <v>393</v>
      </c>
      <c r="E32" s="10" t="s">
        <v>370</v>
      </c>
      <c r="F32" s="10" t="s">
        <v>392</v>
      </c>
      <c r="G32" s="16">
        <v>25816440.940000001</v>
      </c>
      <c r="H32" s="16">
        <v>25816440.940000001</v>
      </c>
      <c r="I32" s="16">
        <v>25149885.75</v>
      </c>
      <c r="J32" s="16">
        <v>131853.64000000001</v>
      </c>
      <c r="K32" s="16">
        <v>2013892.56</v>
      </c>
      <c r="L32" s="16">
        <v>5057631.2699999996</v>
      </c>
      <c r="M32" s="16">
        <v>0</v>
      </c>
      <c r="N32" s="16">
        <v>0</v>
      </c>
      <c r="O32" s="16">
        <v>0</v>
      </c>
      <c r="P32" s="16">
        <v>1458623.39</v>
      </c>
      <c r="Q32" s="16">
        <v>0</v>
      </c>
      <c r="R32" s="16">
        <v>0</v>
      </c>
      <c r="S32" s="16">
        <v>12480950.869999999</v>
      </c>
      <c r="T32" s="16">
        <v>2685195.25</v>
      </c>
      <c r="U32" s="16">
        <v>0</v>
      </c>
      <c r="V32" s="16">
        <v>0</v>
      </c>
      <c r="W32" s="16">
        <v>25340399.59</v>
      </c>
      <c r="X32" s="16">
        <v>0</v>
      </c>
      <c r="Y32" s="16">
        <v>25340399.59</v>
      </c>
      <c r="Z32" s="18">
        <v>8.1171140000000003E-2</v>
      </c>
      <c r="AA32" s="18">
        <v>5.96E-2</v>
      </c>
      <c r="AB32" s="16">
        <v>1511007.1</v>
      </c>
      <c r="AC32" s="16">
        <v>0</v>
      </c>
      <c r="AD32" s="16">
        <v>0</v>
      </c>
      <c r="AE32" s="16">
        <v>0</v>
      </c>
      <c r="AF32" s="16">
        <v>0</v>
      </c>
      <c r="AG32" s="16">
        <f t="shared" si="0"/>
        <v>0</v>
      </c>
      <c r="AH32" s="16">
        <v>627638.85</v>
      </c>
      <c r="AI32" s="16">
        <v>51641.03</v>
      </c>
      <c r="AJ32" s="16">
        <v>162902.07</v>
      </c>
      <c r="AK32" s="16">
        <v>0</v>
      </c>
      <c r="AL32" s="16">
        <v>106304.59</v>
      </c>
      <c r="AM32" s="16">
        <v>4775.1899999999996</v>
      </c>
      <c r="AN32" s="16">
        <v>118894.39</v>
      </c>
      <c r="AO32" s="16">
        <v>8550</v>
      </c>
      <c r="AP32" s="16">
        <v>150</v>
      </c>
      <c r="AQ32" s="16">
        <v>0</v>
      </c>
      <c r="AR32" s="16">
        <v>42165.279999999999</v>
      </c>
      <c r="AS32" s="16">
        <v>19858.59</v>
      </c>
      <c r="AT32" s="16">
        <v>0</v>
      </c>
      <c r="AU32" s="16">
        <v>0</v>
      </c>
      <c r="AV32" s="16">
        <v>52436.160000000003</v>
      </c>
      <c r="AW32" s="16">
        <v>0</v>
      </c>
      <c r="AX32" s="16">
        <v>1303139.55</v>
      </c>
      <c r="AY32" s="34">
        <f t="shared" si="1"/>
        <v>0</v>
      </c>
      <c r="AZ32" s="16">
        <v>887464.5</v>
      </c>
      <c r="BA32" s="16">
        <v>0</v>
      </c>
      <c r="BB32" s="16">
        <v>196853</v>
      </c>
      <c r="BC32" s="16">
        <v>0</v>
      </c>
      <c r="BD32" s="16">
        <v>260155.56</v>
      </c>
      <c r="BE32" s="16">
        <v>0</v>
      </c>
      <c r="BF32" s="16">
        <v>0</v>
      </c>
      <c r="BG32" s="16">
        <v>0</v>
      </c>
      <c r="BH32" s="16">
        <f t="shared" si="2"/>
        <v>0</v>
      </c>
      <c r="BI32" s="16">
        <v>0</v>
      </c>
      <c r="BJ32" s="16">
        <v>4361</v>
      </c>
      <c r="BK32" s="16">
        <v>1279</v>
      </c>
      <c r="BL32" s="16">
        <v>10</v>
      </c>
      <c r="BM32" s="16">
        <v>0</v>
      </c>
      <c r="BN32" s="16">
        <v>-69</v>
      </c>
      <c r="BO32" s="16">
        <v>-115</v>
      </c>
      <c r="BP32" s="16">
        <v>-154</v>
      </c>
      <c r="BQ32" s="16">
        <v>-266</v>
      </c>
      <c r="BR32" s="16">
        <v>22</v>
      </c>
      <c r="BS32" s="16">
        <v>14</v>
      </c>
      <c r="BT32" s="16">
        <v>-491</v>
      </c>
      <c r="BU32" s="16">
        <v>-2</v>
      </c>
      <c r="BV32" s="16">
        <v>4589</v>
      </c>
      <c r="BW32" s="16">
        <v>18</v>
      </c>
      <c r="BX32" s="16">
        <v>163</v>
      </c>
      <c r="BY32" s="16">
        <v>71</v>
      </c>
      <c r="BZ32" s="16">
        <v>248</v>
      </c>
      <c r="CA32" s="16">
        <v>2</v>
      </c>
      <c r="CB32" s="16">
        <v>3</v>
      </c>
    </row>
    <row r="33" spans="1:80" ht="15.6" x14ac:dyDescent="0.3">
      <c r="A33" s="10">
        <v>4</v>
      </c>
      <c r="B33" s="10" t="s">
        <v>22</v>
      </c>
      <c r="C33" s="10" t="s">
        <v>23</v>
      </c>
      <c r="D33" s="10" t="s">
        <v>394</v>
      </c>
      <c r="E33" s="30"/>
      <c r="F33" s="10" t="s">
        <v>395</v>
      </c>
      <c r="G33" s="16">
        <v>22175007.960000001</v>
      </c>
      <c r="H33" s="16">
        <v>22175007.960000001</v>
      </c>
      <c r="I33" s="16">
        <v>21315717.510000002</v>
      </c>
      <c r="J33" s="16">
        <v>0</v>
      </c>
      <c r="K33" s="16">
        <v>5336376.68</v>
      </c>
      <c r="L33" s="16">
        <v>1659213.74</v>
      </c>
      <c r="M33" s="16">
        <v>0</v>
      </c>
      <c r="N33" s="16">
        <v>0</v>
      </c>
      <c r="O33" s="16">
        <v>0</v>
      </c>
      <c r="P33" s="16">
        <v>2567493.2599999998</v>
      </c>
      <c r="Q33" s="16">
        <v>0</v>
      </c>
      <c r="R33" s="16">
        <v>0</v>
      </c>
      <c r="S33" s="16">
        <v>9162795.8399999999</v>
      </c>
      <c r="T33" s="16">
        <v>1733448.1</v>
      </c>
      <c r="U33" s="16">
        <v>15200</v>
      </c>
      <c r="V33" s="16">
        <v>0</v>
      </c>
      <c r="W33" s="16">
        <v>21499912.77</v>
      </c>
      <c r="X33" s="16">
        <v>18141.599999999999</v>
      </c>
      <c r="Y33" s="16">
        <v>21518054.370000001</v>
      </c>
      <c r="Z33" s="18">
        <v>6.8961350000000005E-2</v>
      </c>
      <c r="AA33" s="18">
        <v>4.8399999999999999E-2</v>
      </c>
      <c r="AB33" s="16">
        <v>1040585.15</v>
      </c>
      <c r="AC33" s="16">
        <v>0</v>
      </c>
      <c r="AD33" s="16">
        <v>0</v>
      </c>
      <c r="AE33" s="16">
        <v>0</v>
      </c>
      <c r="AF33" s="16">
        <v>0</v>
      </c>
      <c r="AG33" s="16">
        <f t="shared" si="0"/>
        <v>0</v>
      </c>
      <c r="AH33" s="16">
        <v>401029.68</v>
      </c>
      <c r="AI33" s="16">
        <v>31812.74</v>
      </c>
      <c r="AJ33" s="16">
        <v>95078.82</v>
      </c>
      <c r="AK33" s="16">
        <v>0</v>
      </c>
      <c r="AL33" s="16">
        <v>119770.07</v>
      </c>
      <c r="AM33" s="16">
        <v>34978.11</v>
      </c>
      <c r="AN33" s="16">
        <v>40269.379999999997</v>
      </c>
      <c r="AO33" s="16">
        <v>7750</v>
      </c>
      <c r="AP33" s="16">
        <v>0</v>
      </c>
      <c r="AQ33" s="16">
        <v>0</v>
      </c>
      <c r="AR33" s="16">
        <v>37519.01</v>
      </c>
      <c r="AS33" s="16">
        <v>2457.85</v>
      </c>
      <c r="AT33" s="16">
        <v>0</v>
      </c>
      <c r="AU33" s="16">
        <v>5066.49</v>
      </c>
      <c r="AV33" s="16">
        <v>1666.72</v>
      </c>
      <c r="AW33" s="16">
        <v>0</v>
      </c>
      <c r="AX33" s="16">
        <v>883889.08</v>
      </c>
      <c r="AY33" s="34">
        <f t="shared" si="1"/>
        <v>0</v>
      </c>
      <c r="AZ33" s="16">
        <v>1117815.0900000001</v>
      </c>
      <c r="BA33" s="16">
        <v>0</v>
      </c>
      <c r="BB33" s="16">
        <v>196853</v>
      </c>
      <c r="BC33" s="16">
        <v>0</v>
      </c>
      <c r="BD33" s="16">
        <v>141486.35999999999</v>
      </c>
      <c r="BE33" s="16">
        <v>0</v>
      </c>
      <c r="BF33" s="16">
        <v>0</v>
      </c>
      <c r="BG33" s="16">
        <v>0</v>
      </c>
      <c r="BH33" s="16">
        <f t="shared" si="2"/>
        <v>0</v>
      </c>
      <c r="BI33" s="16">
        <v>0</v>
      </c>
      <c r="BJ33" s="16">
        <v>2831</v>
      </c>
      <c r="BK33" s="16">
        <v>1198</v>
      </c>
      <c r="BL33" s="16">
        <v>124</v>
      </c>
      <c r="BM33" s="16">
        <v>-28</v>
      </c>
      <c r="BN33" s="16">
        <v>-124</v>
      </c>
      <c r="BO33" s="16">
        <v>-143</v>
      </c>
      <c r="BP33" s="16">
        <v>-421</v>
      </c>
      <c r="BQ33" s="16">
        <v>-176</v>
      </c>
      <c r="BR33" s="16">
        <v>0</v>
      </c>
      <c r="BS33" s="16">
        <v>22</v>
      </c>
      <c r="BT33" s="16">
        <v>-269</v>
      </c>
      <c r="BU33" s="16">
        <v>-1</v>
      </c>
      <c r="BV33" s="16">
        <v>3013</v>
      </c>
      <c r="BW33" s="16">
        <v>5</v>
      </c>
      <c r="BX33" s="16">
        <v>111</v>
      </c>
      <c r="BY33" s="16">
        <v>36</v>
      </c>
      <c r="BZ33" s="16">
        <v>93</v>
      </c>
      <c r="CA33" s="16">
        <v>1</v>
      </c>
      <c r="CB33" s="16">
        <v>3</v>
      </c>
    </row>
    <row r="34" spans="1:80" ht="15.6" x14ac:dyDescent="0.3">
      <c r="A34" s="10">
        <v>4</v>
      </c>
      <c r="B34" s="10" t="s">
        <v>591</v>
      </c>
      <c r="C34" s="10"/>
      <c r="D34" s="10" t="s">
        <v>396</v>
      </c>
      <c r="E34" s="10" t="s">
        <v>370</v>
      </c>
      <c r="F34" s="10" t="s">
        <v>392</v>
      </c>
      <c r="G34" s="74">
        <v>23726606</v>
      </c>
      <c r="H34" s="74">
        <v>23728789</v>
      </c>
      <c r="I34" s="74">
        <v>23308797</v>
      </c>
      <c r="J34" s="74">
        <v>1450350</v>
      </c>
      <c r="K34" s="74">
        <v>1365807</v>
      </c>
      <c r="L34" s="74">
        <v>7493916</v>
      </c>
      <c r="M34" s="74">
        <v>0</v>
      </c>
      <c r="N34" s="74">
        <v>0</v>
      </c>
      <c r="O34" s="74">
        <v>36735</v>
      </c>
      <c r="P34" s="74">
        <v>1111492</v>
      </c>
      <c r="Q34" s="74">
        <v>0</v>
      </c>
      <c r="R34" s="74">
        <v>0</v>
      </c>
      <c r="S34" s="74">
        <v>9659305</v>
      </c>
      <c r="T34" s="74">
        <v>1825608</v>
      </c>
      <c r="U34" s="74">
        <v>0</v>
      </c>
      <c r="V34" s="74">
        <v>0</v>
      </c>
      <c r="W34" s="74">
        <v>24296770</v>
      </c>
      <c r="X34" s="74">
        <v>2349</v>
      </c>
      <c r="Y34" s="74">
        <v>24299118</v>
      </c>
      <c r="Z34" s="75">
        <v>4.4433788802325964E-2</v>
      </c>
      <c r="AA34" s="75">
        <v>5.5610354792015565E-2</v>
      </c>
      <c r="AB34" s="74">
        <v>1351152</v>
      </c>
      <c r="AC34" s="74">
        <v>0</v>
      </c>
      <c r="AD34" s="74">
        <v>0</v>
      </c>
      <c r="AE34" s="74">
        <v>0</v>
      </c>
      <c r="AF34" s="74">
        <v>0</v>
      </c>
      <c r="AG34" s="74">
        <v>0</v>
      </c>
      <c r="AH34" s="74">
        <v>625390</v>
      </c>
      <c r="AI34" s="74">
        <v>51379</v>
      </c>
      <c r="AJ34" s="74">
        <v>164786</v>
      </c>
      <c r="AK34" s="74">
        <v>0</v>
      </c>
      <c r="AL34" s="74">
        <v>112312</v>
      </c>
      <c r="AM34" s="74">
        <v>3117</v>
      </c>
      <c r="AN34" s="74">
        <v>43560</v>
      </c>
      <c r="AO34" s="74">
        <v>20950</v>
      </c>
      <c r="AP34" s="74">
        <v>33413</v>
      </c>
      <c r="AQ34" s="74">
        <v>0</v>
      </c>
      <c r="AR34" s="74">
        <v>46236</v>
      </c>
      <c r="AS34" s="74">
        <v>13509.23</v>
      </c>
      <c r="AT34" s="74">
        <v>0</v>
      </c>
      <c r="AU34" s="74">
        <v>12041</v>
      </c>
      <c r="AV34" s="74">
        <v>22906</v>
      </c>
      <c r="AW34" s="74">
        <v>0</v>
      </c>
      <c r="AX34" s="74">
        <v>1266819</v>
      </c>
      <c r="AY34" s="34">
        <v>0</v>
      </c>
      <c r="AZ34" s="74">
        <v>302604</v>
      </c>
      <c r="BA34" s="74">
        <v>0</v>
      </c>
      <c r="BB34" s="74">
        <v>196841</v>
      </c>
      <c r="BC34" s="74">
        <v>0</v>
      </c>
      <c r="BD34" s="74">
        <v>211509</v>
      </c>
      <c r="BE34" s="74">
        <v>0</v>
      </c>
      <c r="BF34" s="74">
        <v>0</v>
      </c>
      <c r="BG34" s="74">
        <v>0</v>
      </c>
      <c r="BH34" s="74">
        <v>0</v>
      </c>
      <c r="BI34" s="74">
        <v>0</v>
      </c>
      <c r="BJ34" s="74">
        <v>3830</v>
      </c>
      <c r="BK34" s="74">
        <v>887</v>
      </c>
      <c r="BL34" s="74">
        <v>0</v>
      </c>
      <c r="BM34" s="74">
        <v>-1</v>
      </c>
      <c r="BN34" s="74">
        <v>-48</v>
      </c>
      <c r="BO34" s="74">
        <v>-93</v>
      </c>
      <c r="BP34" s="74">
        <v>-147</v>
      </c>
      <c r="BQ34" s="74">
        <v>-257</v>
      </c>
      <c r="BR34" s="74">
        <v>2</v>
      </c>
      <c r="BS34" s="74">
        <v>38</v>
      </c>
      <c r="BT34" s="74">
        <v>-557</v>
      </c>
      <c r="BU34" s="74">
        <v>0</v>
      </c>
      <c r="BV34" s="74">
        <v>3654</v>
      </c>
      <c r="BW34" s="74">
        <v>4</v>
      </c>
      <c r="BX34" s="74">
        <v>128</v>
      </c>
      <c r="BY34" s="74">
        <v>97</v>
      </c>
      <c r="BZ34" s="74">
        <v>363</v>
      </c>
      <c r="CA34" s="74">
        <v>2</v>
      </c>
      <c r="CB34" s="74">
        <v>3</v>
      </c>
    </row>
    <row r="35" spans="1:80" ht="15.6" x14ac:dyDescent="0.3">
      <c r="A35" s="10">
        <v>4</v>
      </c>
      <c r="B35" s="10" t="s">
        <v>50</v>
      </c>
      <c r="C35" s="10" t="s">
        <v>51</v>
      </c>
      <c r="D35" s="10" t="s">
        <v>397</v>
      </c>
      <c r="E35" s="30"/>
      <c r="F35" s="10" t="s">
        <v>395</v>
      </c>
      <c r="G35" s="16">
        <v>21771833.969999999</v>
      </c>
      <c r="H35" s="16">
        <v>21771833.969999999</v>
      </c>
      <c r="I35" s="16">
        <v>20732748.690000001</v>
      </c>
      <c r="J35" s="16">
        <v>0</v>
      </c>
      <c r="K35" s="16">
        <v>5049640.34</v>
      </c>
      <c r="L35" s="16">
        <v>898992.35</v>
      </c>
      <c r="M35" s="16">
        <v>0</v>
      </c>
      <c r="N35" s="16">
        <v>0</v>
      </c>
      <c r="O35" s="16">
        <v>0</v>
      </c>
      <c r="P35" s="16">
        <v>1839577.82</v>
      </c>
      <c r="Q35" s="16">
        <v>0</v>
      </c>
      <c r="R35" s="16">
        <v>0</v>
      </c>
      <c r="S35" s="16">
        <v>9334703.1899999995</v>
      </c>
      <c r="T35" s="16">
        <v>2185572.92</v>
      </c>
      <c r="U35" s="16">
        <v>17723.419999999998</v>
      </c>
      <c r="V35" s="16">
        <v>0</v>
      </c>
      <c r="W35" s="16">
        <v>20825477.48</v>
      </c>
      <c r="X35" s="16">
        <v>77590.5</v>
      </c>
      <c r="Y35" s="16">
        <v>20903067.98</v>
      </c>
      <c r="Z35" s="18">
        <v>5.6609769999999997E-2</v>
      </c>
      <c r="AA35" s="18">
        <v>7.2800000000000004E-2</v>
      </c>
      <c r="AB35" s="16">
        <v>1515844.03</v>
      </c>
      <c r="AC35" s="16">
        <v>0</v>
      </c>
      <c r="AD35" s="16">
        <v>0</v>
      </c>
      <c r="AE35" s="16">
        <v>0</v>
      </c>
      <c r="AF35" s="16">
        <v>343.39</v>
      </c>
      <c r="AG35" s="16">
        <f t="shared" si="0"/>
        <v>343.39</v>
      </c>
      <c r="AH35" s="16">
        <v>708993.15</v>
      </c>
      <c r="AI35" s="16">
        <v>68987.59</v>
      </c>
      <c r="AJ35" s="16">
        <v>151596.32999999999</v>
      </c>
      <c r="AK35" s="16">
        <v>0</v>
      </c>
      <c r="AL35" s="16">
        <v>148305.67000000001</v>
      </c>
      <c r="AM35" s="16">
        <v>52080.5</v>
      </c>
      <c r="AN35" s="16">
        <v>81019.44</v>
      </c>
      <c r="AO35" s="16">
        <v>8550</v>
      </c>
      <c r="AP35" s="16">
        <v>4500</v>
      </c>
      <c r="AQ35" s="16">
        <v>0</v>
      </c>
      <c r="AR35" s="16">
        <v>50854.55</v>
      </c>
      <c r="AS35" s="16">
        <v>2345.1799999999998</v>
      </c>
      <c r="AT35" s="16">
        <v>0</v>
      </c>
      <c r="AU35" s="16">
        <v>12433.31</v>
      </c>
      <c r="AV35" s="16">
        <v>24706.01</v>
      </c>
      <c r="AW35" s="16">
        <v>0</v>
      </c>
      <c r="AX35" s="16">
        <v>1373019.31</v>
      </c>
      <c r="AY35" s="34">
        <f t="shared" si="1"/>
        <v>0</v>
      </c>
      <c r="AZ35" s="16">
        <v>778967.89</v>
      </c>
      <c r="BA35" s="16">
        <v>1857.47</v>
      </c>
      <c r="BB35" s="16">
        <v>196853</v>
      </c>
      <c r="BC35" s="16">
        <v>0</v>
      </c>
      <c r="BD35" s="16">
        <v>241845.24</v>
      </c>
      <c r="BE35" s="16">
        <v>0</v>
      </c>
      <c r="BF35" s="16">
        <v>0</v>
      </c>
      <c r="BG35" s="16">
        <v>0</v>
      </c>
      <c r="BH35" s="16">
        <f t="shared" si="2"/>
        <v>0</v>
      </c>
      <c r="BI35" s="16">
        <v>0</v>
      </c>
      <c r="BJ35" s="16">
        <v>3195</v>
      </c>
      <c r="BK35" s="16">
        <v>1348</v>
      </c>
      <c r="BL35" s="16">
        <v>0</v>
      </c>
      <c r="BM35" s="16">
        <v>0</v>
      </c>
      <c r="BN35" s="16">
        <v>-229</v>
      </c>
      <c r="BO35" s="16">
        <v>-193</v>
      </c>
      <c r="BP35" s="16">
        <v>-438</v>
      </c>
      <c r="BQ35" s="16">
        <v>-217</v>
      </c>
      <c r="BR35" s="16">
        <v>0</v>
      </c>
      <c r="BS35" s="16">
        <v>0</v>
      </c>
      <c r="BT35" s="16">
        <v>-336</v>
      </c>
      <c r="BU35" s="16">
        <v>-4</v>
      </c>
      <c r="BV35" s="16">
        <v>3126</v>
      </c>
      <c r="BW35" s="16">
        <v>4</v>
      </c>
      <c r="BX35" s="16">
        <v>168</v>
      </c>
      <c r="BY35" s="16">
        <v>42</v>
      </c>
      <c r="BZ35" s="16">
        <v>106</v>
      </c>
      <c r="CA35" s="16">
        <v>2</v>
      </c>
      <c r="CB35" s="16">
        <v>9</v>
      </c>
    </row>
    <row r="36" spans="1:80" s="32" customFormat="1" ht="15.6" x14ac:dyDescent="0.3">
      <c r="A36" s="38">
        <v>4</v>
      </c>
      <c r="B36" s="39" t="s">
        <v>565</v>
      </c>
      <c r="C36" s="38" t="s">
        <v>47</v>
      </c>
      <c r="D36" s="38" t="s">
        <v>398</v>
      </c>
      <c r="E36" s="38" t="s">
        <v>367</v>
      </c>
      <c r="F36" s="38" t="s">
        <v>392</v>
      </c>
      <c r="G36" s="16">
        <v>22767752.239999998</v>
      </c>
      <c r="H36" s="16">
        <v>22767752.239999998</v>
      </c>
      <c r="I36" s="16">
        <v>22346478.329999998</v>
      </c>
      <c r="J36" s="16">
        <v>0</v>
      </c>
      <c r="K36" s="16">
        <v>3233307.74</v>
      </c>
      <c r="L36" s="16">
        <v>7624674.4199999999</v>
      </c>
      <c r="M36" s="16">
        <v>0</v>
      </c>
      <c r="N36" s="16">
        <v>0</v>
      </c>
      <c r="O36" s="16">
        <v>0</v>
      </c>
      <c r="P36" s="16">
        <v>988950.68</v>
      </c>
      <c r="Q36" s="16">
        <v>0</v>
      </c>
      <c r="R36" s="16">
        <v>0</v>
      </c>
      <c r="S36" s="16">
        <v>6572326.5700000003</v>
      </c>
      <c r="T36" s="16">
        <v>2405559.5499999998</v>
      </c>
      <c r="U36" s="16">
        <v>0</v>
      </c>
      <c r="V36" s="16">
        <v>0</v>
      </c>
      <c r="W36" s="16">
        <v>22207910.039999999</v>
      </c>
      <c r="X36" s="16">
        <v>84829.69</v>
      </c>
      <c r="Y36" s="16">
        <v>22292739.73</v>
      </c>
      <c r="Z36" s="18">
        <v>3.0656650000000001E-2</v>
      </c>
      <c r="AA36" s="18">
        <v>6.2300000000000001E-2</v>
      </c>
      <c r="AB36" s="16">
        <v>1383091.08</v>
      </c>
      <c r="AC36" s="16">
        <v>0</v>
      </c>
      <c r="AD36" s="16">
        <v>0</v>
      </c>
      <c r="AE36" s="16">
        <v>0</v>
      </c>
      <c r="AF36" s="16">
        <v>246.4</v>
      </c>
      <c r="AG36" s="16">
        <f t="shared" si="0"/>
        <v>246.4</v>
      </c>
      <c r="AH36" s="16">
        <v>551666.97</v>
      </c>
      <c r="AI36" s="16">
        <v>43276.65</v>
      </c>
      <c r="AJ36" s="16">
        <v>156782.26999999999</v>
      </c>
      <c r="AK36" s="16">
        <v>0</v>
      </c>
      <c r="AL36" s="16">
        <v>114058.06</v>
      </c>
      <c r="AM36" s="16">
        <v>4877.2700000000004</v>
      </c>
      <c r="AN36" s="16">
        <v>43377.69</v>
      </c>
      <c r="AO36" s="16">
        <v>8200</v>
      </c>
      <c r="AP36" s="16">
        <v>0</v>
      </c>
      <c r="AQ36" s="16">
        <v>22863.18</v>
      </c>
      <c r="AR36" s="16">
        <v>61705.25</v>
      </c>
      <c r="AS36" s="16">
        <v>13695.38</v>
      </c>
      <c r="AT36" s="16">
        <v>0</v>
      </c>
      <c r="AU36" s="16">
        <v>27652.32</v>
      </c>
      <c r="AV36" s="16">
        <v>50821.54</v>
      </c>
      <c r="AW36" s="16">
        <v>0</v>
      </c>
      <c r="AX36" s="16">
        <v>1186264.08</v>
      </c>
      <c r="AY36" s="34">
        <f t="shared" si="1"/>
        <v>0</v>
      </c>
      <c r="AZ36" s="16">
        <v>389559.2</v>
      </c>
      <c r="BA36" s="16">
        <v>0</v>
      </c>
      <c r="BB36" s="16">
        <v>196853</v>
      </c>
      <c r="BC36" s="16">
        <v>0</v>
      </c>
      <c r="BD36" s="16">
        <v>243464.16</v>
      </c>
      <c r="BE36" s="16">
        <v>0</v>
      </c>
      <c r="BF36" s="16">
        <v>0</v>
      </c>
      <c r="BG36" s="16">
        <v>0</v>
      </c>
      <c r="BH36" s="16">
        <f t="shared" si="2"/>
        <v>0</v>
      </c>
      <c r="BI36" s="16">
        <v>0</v>
      </c>
      <c r="BJ36" s="16">
        <v>3150</v>
      </c>
      <c r="BK36" s="16">
        <v>1359</v>
      </c>
      <c r="BL36" s="16">
        <v>136</v>
      </c>
      <c r="BM36" s="16">
        <v>-136</v>
      </c>
      <c r="BN36" s="16">
        <v>-56</v>
      </c>
      <c r="BO36" s="16">
        <v>-126</v>
      </c>
      <c r="BP36" s="16">
        <v>-193</v>
      </c>
      <c r="BQ36" s="16">
        <v>-258</v>
      </c>
      <c r="BR36" s="16">
        <v>5</v>
      </c>
      <c r="BS36" s="16">
        <v>7</v>
      </c>
      <c r="BT36" s="16">
        <v>-325</v>
      </c>
      <c r="BU36" s="16">
        <v>-3</v>
      </c>
      <c r="BV36" s="16">
        <v>3560</v>
      </c>
      <c r="BW36" s="16">
        <v>0</v>
      </c>
      <c r="BX36" s="16">
        <v>103</v>
      </c>
      <c r="BY36" s="16">
        <v>36</v>
      </c>
      <c r="BZ36" s="16">
        <v>161</v>
      </c>
      <c r="CA36" s="16">
        <v>0</v>
      </c>
      <c r="CB36" s="16">
        <v>2</v>
      </c>
    </row>
    <row r="37" spans="1:80" ht="15.6" x14ac:dyDescent="0.3">
      <c r="A37" s="10">
        <v>4</v>
      </c>
      <c r="B37" s="10" t="s">
        <v>94</v>
      </c>
      <c r="C37" s="10" t="s">
        <v>95</v>
      </c>
      <c r="D37" s="10" t="s">
        <v>399</v>
      </c>
      <c r="E37" s="30"/>
      <c r="F37" s="10" t="s">
        <v>400</v>
      </c>
      <c r="G37" s="16">
        <v>25122023.52</v>
      </c>
      <c r="H37" s="16">
        <v>25122023.52</v>
      </c>
      <c r="I37" s="16">
        <v>24631298.920000002</v>
      </c>
      <c r="J37" s="16">
        <v>0</v>
      </c>
      <c r="K37" s="16">
        <v>2468428.39</v>
      </c>
      <c r="L37" s="16">
        <v>11092702.5</v>
      </c>
      <c r="M37" s="16">
        <v>0</v>
      </c>
      <c r="N37" s="16">
        <v>0</v>
      </c>
      <c r="O37" s="16">
        <v>0</v>
      </c>
      <c r="P37" s="16">
        <v>1370825.54</v>
      </c>
      <c r="Q37" s="16">
        <v>0</v>
      </c>
      <c r="R37" s="16">
        <v>0</v>
      </c>
      <c r="S37" s="16">
        <v>6079117.7000000002</v>
      </c>
      <c r="T37" s="16">
        <v>2620970.4</v>
      </c>
      <c r="U37" s="16">
        <v>0</v>
      </c>
      <c r="V37" s="16">
        <v>0</v>
      </c>
      <c r="W37" s="16">
        <v>25189920.809999999</v>
      </c>
      <c r="X37" s="16">
        <v>8398</v>
      </c>
      <c r="Y37" s="16">
        <v>25198318.809999999</v>
      </c>
      <c r="Z37" s="18">
        <v>0.12211660000000001</v>
      </c>
      <c r="AA37" s="18">
        <v>6.1800000000000001E-2</v>
      </c>
      <c r="AB37" s="16">
        <v>1557876.28</v>
      </c>
      <c r="AC37" s="16">
        <v>0</v>
      </c>
      <c r="AD37" s="16">
        <v>0</v>
      </c>
      <c r="AE37" s="16">
        <v>0</v>
      </c>
      <c r="AF37" s="16">
        <v>0</v>
      </c>
      <c r="AG37" s="16">
        <f t="shared" si="0"/>
        <v>0</v>
      </c>
      <c r="AH37" s="16">
        <v>706756.52</v>
      </c>
      <c r="AI37" s="16">
        <v>54725.59</v>
      </c>
      <c r="AJ37" s="16">
        <v>195556</v>
      </c>
      <c r="AK37" s="16">
        <v>0</v>
      </c>
      <c r="AL37" s="16">
        <v>151320</v>
      </c>
      <c r="AM37" s="16">
        <v>7673.27</v>
      </c>
      <c r="AN37" s="16">
        <v>49738.52</v>
      </c>
      <c r="AO37" s="16">
        <v>9400</v>
      </c>
      <c r="AP37" s="16">
        <v>0</v>
      </c>
      <c r="AQ37" s="16">
        <v>0</v>
      </c>
      <c r="AR37" s="16">
        <v>54919.31</v>
      </c>
      <c r="AS37" s="16">
        <v>12255.81</v>
      </c>
      <c r="AT37" s="16">
        <v>0</v>
      </c>
      <c r="AU37" s="16">
        <v>7557.98</v>
      </c>
      <c r="AV37" s="16">
        <v>4558.1099999999997</v>
      </c>
      <c r="AW37" s="16">
        <v>0</v>
      </c>
      <c r="AX37" s="16">
        <v>1318630.1100000001</v>
      </c>
      <c r="AY37" s="34">
        <f t="shared" si="1"/>
        <v>0</v>
      </c>
      <c r="AZ37" s="16">
        <v>175130.96</v>
      </c>
      <c r="BA37" s="16">
        <v>495</v>
      </c>
      <c r="BB37" s="16">
        <v>196853</v>
      </c>
      <c r="BC37" s="16">
        <v>0</v>
      </c>
      <c r="BD37" s="16">
        <v>271093.86</v>
      </c>
      <c r="BE37" s="16">
        <v>0</v>
      </c>
      <c r="BF37" s="16">
        <v>0</v>
      </c>
      <c r="BG37" s="16">
        <v>0</v>
      </c>
      <c r="BH37" s="16">
        <f t="shared" si="2"/>
        <v>0</v>
      </c>
      <c r="BI37" s="16">
        <v>0</v>
      </c>
      <c r="BJ37" s="16">
        <v>4213</v>
      </c>
      <c r="BK37" s="16">
        <v>1321</v>
      </c>
      <c r="BL37" s="16">
        <v>0</v>
      </c>
      <c r="BM37" s="16">
        <v>0</v>
      </c>
      <c r="BN37" s="16">
        <v>-25</v>
      </c>
      <c r="BO37" s="16">
        <v>-87</v>
      </c>
      <c r="BP37" s="16">
        <v>-143</v>
      </c>
      <c r="BQ37" s="16">
        <v>-418</v>
      </c>
      <c r="BR37" s="16">
        <v>12</v>
      </c>
      <c r="BS37" s="16">
        <v>0</v>
      </c>
      <c r="BT37" s="16">
        <v>-565</v>
      </c>
      <c r="BU37" s="16">
        <v>-2</v>
      </c>
      <c r="BV37" s="16">
        <v>4306</v>
      </c>
      <c r="BW37" s="16">
        <v>9</v>
      </c>
      <c r="BX37" s="16">
        <v>94</v>
      </c>
      <c r="BY37" s="16">
        <v>67</v>
      </c>
      <c r="BZ37" s="16">
        <v>403</v>
      </c>
      <c r="CA37" s="16">
        <v>1</v>
      </c>
      <c r="CB37" s="16">
        <v>0</v>
      </c>
    </row>
    <row r="38" spans="1:80" ht="15.6" x14ac:dyDescent="0.3">
      <c r="A38" s="10">
        <v>4</v>
      </c>
      <c r="B38" s="10" t="s">
        <v>321</v>
      </c>
      <c r="C38" s="10" t="s">
        <v>15</v>
      </c>
      <c r="D38" s="10" t="s">
        <v>401</v>
      </c>
      <c r="E38" s="10" t="s">
        <v>367</v>
      </c>
      <c r="F38" s="10" t="s">
        <v>392</v>
      </c>
      <c r="G38" s="16">
        <v>26124173.829999998</v>
      </c>
      <c r="H38" s="16">
        <v>26124173.829999998</v>
      </c>
      <c r="I38" s="16">
        <v>24543064.030000001</v>
      </c>
      <c r="J38" s="16">
        <v>163189.26</v>
      </c>
      <c r="K38" s="16">
        <v>6013695.3300000001</v>
      </c>
      <c r="L38" s="16">
        <v>2811862.86</v>
      </c>
      <c r="M38" s="16">
        <v>0</v>
      </c>
      <c r="N38" s="16">
        <v>0.25</v>
      </c>
      <c r="O38" s="16">
        <v>19359.7</v>
      </c>
      <c r="P38" s="16">
        <v>2175803.94</v>
      </c>
      <c r="Q38" s="16">
        <v>0</v>
      </c>
      <c r="R38" s="16">
        <v>8768.99</v>
      </c>
      <c r="S38" s="16">
        <v>10719783.85</v>
      </c>
      <c r="T38" s="16">
        <v>1035629.74</v>
      </c>
      <c r="U38" s="16">
        <v>0</v>
      </c>
      <c r="V38" s="16">
        <v>0</v>
      </c>
      <c r="W38" s="16">
        <v>24088272.34</v>
      </c>
      <c r="X38" s="16">
        <v>46243.28</v>
      </c>
      <c r="Y38" s="16">
        <v>24134515.620000001</v>
      </c>
      <c r="Z38" s="18">
        <v>0.10502300000000001</v>
      </c>
      <c r="AA38" s="18">
        <v>4.4999999999999998E-2</v>
      </c>
      <c r="AB38" s="16">
        <v>1084518.05</v>
      </c>
      <c r="AC38" s="16">
        <v>0</v>
      </c>
      <c r="AD38" s="16">
        <v>0</v>
      </c>
      <c r="AE38" s="16">
        <v>0</v>
      </c>
      <c r="AF38" s="16">
        <v>0</v>
      </c>
      <c r="AG38" s="16">
        <f t="shared" si="0"/>
        <v>0</v>
      </c>
      <c r="AH38" s="16">
        <v>405226.2</v>
      </c>
      <c r="AI38" s="16">
        <v>32339.41</v>
      </c>
      <c r="AJ38" s="16">
        <v>61556.54</v>
      </c>
      <c r="AK38" s="16">
        <v>0</v>
      </c>
      <c r="AL38" s="16">
        <v>95978.44</v>
      </c>
      <c r="AM38" s="16">
        <v>37307</v>
      </c>
      <c r="AN38" s="16">
        <v>59018.27</v>
      </c>
      <c r="AO38" s="16">
        <v>7100</v>
      </c>
      <c r="AP38" s="16">
        <v>0</v>
      </c>
      <c r="AQ38" s="16">
        <v>0</v>
      </c>
      <c r="AR38" s="16">
        <v>60412.66</v>
      </c>
      <c r="AS38" s="16">
        <v>10325.64</v>
      </c>
      <c r="AT38" s="16">
        <v>35212.5</v>
      </c>
      <c r="AU38" s="16">
        <v>9331.91</v>
      </c>
      <c r="AV38" s="16">
        <v>6375.88</v>
      </c>
      <c r="AW38" s="16">
        <v>0</v>
      </c>
      <c r="AX38" s="16">
        <v>861324.41</v>
      </c>
      <c r="AY38" s="34">
        <f t="shared" si="1"/>
        <v>0</v>
      </c>
      <c r="AZ38" s="16">
        <v>961822.97</v>
      </c>
      <c r="BA38" s="16">
        <v>0</v>
      </c>
      <c r="BB38" s="16">
        <v>196852.92</v>
      </c>
      <c r="BC38" s="16">
        <v>0</v>
      </c>
      <c r="BD38" s="16">
        <v>177943.28</v>
      </c>
      <c r="BE38" s="16">
        <v>0</v>
      </c>
      <c r="BF38" s="16">
        <v>0</v>
      </c>
      <c r="BG38" s="16">
        <v>0</v>
      </c>
      <c r="BH38" s="16">
        <f t="shared" si="2"/>
        <v>0</v>
      </c>
      <c r="BI38" s="16">
        <v>0</v>
      </c>
      <c r="BJ38" s="16">
        <v>2736</v>
      </c>
      <c r="BK38" s="16">
        <v>1918</v>
      </c>
      <c r="BL38" s="16">
        <v>65</v>
      </c>
      <c r="BM38" s="16">
        <v>0</v>
      </c>
      <c r="BN38" s="16">
        <v>-141</v>
      </c>
      <c r="BO38" s="16">
        <v>-164</v>
      </c>
      <c r="BP38" s="16">
        <v>-750</v>
      </c>
      <c r="BQ38" s="16">
        <v>-287</v>
      </c>
      <c r="BR38" s="16">
        <v>0</v>
      </c>
      <c r="BS38" s="16">
        <v>-1</v>
      </c>
      <c r="BT38" s="16">
        <v>-197</v>
      </c>
      <c r="BU38" s="16">
        <v>-1</v>
      </c>
      <c r="BV38" s="16">
        <v>3178</v>
      </c>
      <c r="BW38" s="16">
        <v>5</v>
      </c>
      <c r="BX38" s="16">
        <v>121</v>
      </c>
      <c r="BY38" s="16">
        <v>23</v>
      </c>
      <c r="BZ38" s="16">
        <v>42</v>
      </c>
      <c r="CA38" s="16">
        <v>2</v>
      </c>
      <c r="CB38" s="16">
        <v>8</v>
      </c>
    </row>
    <row r="39" spans="1:80" ht="15.6" x14ac:dyDescent="0.3">
      <c r="A39" s="10">
        <v>4</v>
      </c>
      <c r="B39" s="10" t="s">
        <v>99</v>
      </c>
      <c r="C39" s="10" t="s">
        <v>67</v>
      </c>
      <c r="D39" s="10" t="s">
        <v>402</v>
      </c>
      <c r="E39" s="30"/>
      <c r="F39" s="10" t="s">
        <v>395</v>
      </c>
      <c r="G39" s="16">
        <v>39364770.799999997</v>
      </c>
      <c r="H39" s="16">
        <v>39365126.020000003</v>
      </c>
      <c r="I39" s="16">
        <v>37373839.520000003</v>
      </c>
      <c r="J39" s="16">
        <v>0</v>
      </c>
      <c r="K39" s="16">
        <v>8274454.3099999996</v>
      </c>
      <c r="L39" s="16">
        <v>3114241.97</v>
      </c>
      <c r="M39" s="16">
        <v>0</v>
      </c>
      <c r="N39" s="16">
        <v>0</v>
      </c>
      <c r="O39" s="16">
        <v>0</v>
      </c>
      <c r="P39" s="16">
        <v>3519011.31</v>
      </c>
      <c r="Q39" s="16">
        <v>0</v>
      </c>
      <c r="R39" s="16">
        <v>0</v>
      </c>
      <c r="S39" s="16">
        <v>17091379.579999998</v>
      </c>
      <c r="T39" s="16">
        <v>3045822.83</v>
      </c>
      <c r="U39" s="16">
        <v>25941.1</v>
      </c>
      <c r="V39" s="16">
        <v>0</v>
      </c>
      <c r="W39" s="16">
        <v>37473827.100000001</v>
      </c>
      <c r="X39" s="16">
        <v>25941.1</v>
      </c>
      <c r="Y39" s="16">
        <v>37499768.200000003</v>
      </c>
      <c r="Z39" s="18">
        <v>0.10802580000000001</v>
      </c>
      <c r="AA39" s="18">
        <v>6.4799999999999996E-2</v>
      </c>
      <c r="AB39" s="16">
        <v>2428917.1</v>
      </c>
      <c r="AC39" s="16">
        <v>0</v>
      </c>
      <c r="AD39" s="16">
        <v>0</v>
      </c>
      <c r="AE39" s="16">
        <v>0</v>
      </c>
      <c r="AF39" s="16">
        <v>0</v>
      </c>
      <c r="AG39" s="16">
        <f t="shared" si="0"/>
        <v>0</v>
      </c>
      <c r="AH39" s="16">
        <v>1116313.97</v>
      </c>
      <c r="AI39" s="16">
        <v>96159.02</v>
      </c>
      <c r="AJ39" s="16">
        <v>217397.65</v>
      </c>
      <c r="AK39" s="16">
        <v>0</v>
      </c>
      <c r="AL39" s="16">
        <v>318281.24</v>
      </c>
      <c r="AM39" s="16">
        <v>58653.26</v>
      </c>
      <c r="AN39" s="16">
        <v>78995.08</v>
      </c>
      <c r="AO39" s="16">
        <v>12000</v>
      </c>
      <c r="AP39" s="16">
        <v>15870</v>
      </c>
      <c r="AQ39" s="16">
        <v>0</v>
      </c>
      <c r="AR39" s="16">
        <v>100493.85</v>
      </c>
      <c r="AS39" s="16">
        <v>29552.38</v>
      </c>
      <c r="AT39" s="16">
        <v>0</v>
      </c>
      <c r="AU39" s="16">
        <v>10882.59</v>
      </c>
      <c r="AV39" s="16">
        <v>34068.43</v>
      </c>
      <c r="AW39" s="16">
        <v>0</v>
      </c>
      <c r="AX39" s="16">
        <v>2225378.62</v>
      </c>
      <c r="AY39" s="34">
        <f t="shared" si="1"/>
        <v>0</v>
      </c>
      <c r="AZ39" s="16">
        <v>1984452.09</v>
      </c>
      <c r="BA39" s="16">
        <v>355.22</v>
      </c>
      <c r="BB39" s="16">
        <v>196852.92</v>
      </c>
      <c r="BC39" s="16">
        <v>0</v>
      </c>
      <c r="BD39" s="16">
        <v>513484.38</v>
      </c>
      <c r="BE39" s="16">
        <v>0</v>
      </c>
      <c r="BF39" s="16">
        <v>0</v>
      </c>
      <c r="BG39" s="16">
        <v>0</v>
      </c>
      <c r="BH39" s="16">
        <f t="shared" si="2"/>
        <v>0</v>
      </c>
      <c r="BI39" s="16">
        <v>0</v>
      </c>
      <c r="BJ39" s="16">
        <v>5765</v>
      </c>
      <c r="BK39" s="16">
        <v>1993</v>
      </c>
      <c r="BL39" s="16">
        <v>0</v>
      </c>
      <c r="BM39" s="16">
        <v>-4</v>
      </c>
      <c r="BN39" s="16">
        <v>-277</v>
      </c>
      <c r="BO39" s="16">
        <v>-304</v>
      </c>
      <c r="BP39" s="16">
        <v>-846</v>
      </c>
      <c r="BQ39" s="16">
        <v>-458</v>
      </c>
      <c r="BR39" s="16">
        <v>0</v>
      </c>
      <c r="BS39" s="16">
        <v>0</v>
      </c>
      <c r="BT39" s="16">
        <v>-476</v>
      </c>
      <c r="BU39" s="16">
        <v>-5</v>
      </c>
      <c r="BV39" s="16">
        <v>5388</v>
      </c>
      <c r="BW39" s="16">
        <v>2</v>
      </c>
      <c r="BX39" s="16">
        <v>197</v>
      </c>
      <c r="BY39" s="16">
        <v>76</v>
      </c>
      <c r="BZ39" s="16">
        <v>186</v>
      </c>
      <c r="CA39" s="16">
        <v>1</v>
      </c>
      <c r="CB39" s="16">
        <v>15</v>
      </c>
    </row>
    <row r="40" spans="1:80" ht="15.6" x14ac:dyDescent="0.3">
      <c r="A40" s="10">
        <v>4</v>
      </c>
      <c r="B40" s="10" t="s">
        <v>115</v>
      </c>
      <c r="C40" s="10" t="s">
        <v>116</v>
      </c>
      <c r="D40" s="10" t="s">
        <v>403</v>
      </c>
      <c r="E40" s="30"/>
      <c r="F40" s="10" t="s">
        <v>400</v>
      </c>
      <c r="G40" s="63">
        <v>14131231.800000001</v>
      </c>
      <c r="H40" s="63">
        <v>14131376.800000001</v>
      </c>
      <c r="I40" s="63">
        <v>13881661.02</v>
      </c>
      <c r="J40" s="63">
        <v>0</v>
      </c>
      <c r="K40" s="63">
        <v>1454000.1</v>
      </c>
      <c r="L40" s="63">
        <v>5456594.9800000004</v>
      </c>
      <c r="M40" s="63">
        <v>0</v>
      </c>
      <c r="N40" s="63">
        <v>0</v>
      </c>
      <c r="O40" s="63">
        <v>0</v>
      </c>
      <c r="P40" s="63">
        <v>686838.93</v>
      </c>
      <c r="Q40" s="63">
        <v>0</v>
      </c>
      <c r="R40" s="63">
        <v>0</v>
      </c>
      <c r="S40" s="63">
        <v>4261503.84</v>
      </c>
      <c r="T40" s="63">
        <v>1092965.93</v>
      </c>
      <c r="U40" s="63">
        <v>0</v>
      </c>
      <c r="V40" s="63">
        <v>602.70000000000005</v>
      </c>
      <c r="W40" s="63">
        <v>14191167.550000001</v>
      </c>
      <c r="X40" s="63">
        <v>16174.7</v>
      </c>
      <c r="Y40" s="63">
        <v>14207342.25</v>
      </c>
      <c r="Z40" s="57">
        <v>0.15006348490714999</v>
      </c>
      <c r="AA40" s="57">
        <v>8.7300000000000003E-2</v>
      </c>
      <c r="AB40" s="63">
        <v>1239263.77</v>
      </c>
      <c r="AC40" s="63">
        <v>0</v>
      </c>
      <c r="AD40" s="63">
        <v>0</v>
      </c>
      <c r="AE40" s="63">
        <v>0</v>
      </c>
      <c r="AF40" s="63">
        <v>302.77999999999997</v>
      </c>
      <c r="AG40" s="16">
        <f t="shared" si="0"/>
        <v>302.77999999999997</v>
      </c>
      <c r="AH40" s="63">
        <v>518222.78</v>
      </c>
      <c r="AI40" s="63">
        <v>39009.54</v>
      </c>
      <c r="AJ40" s="63">
        <v>132824.07999999999</v>
      </c>
      <c r="AK40" s="63">
        <v>20198.75</v>
      </c>
      <c r="AL40" s="63">
        <v>89143.42</v>
      </c>
      <c r="AM40" s="63">
        <v>1391.25</v>
      </c>
      <c r="AN40" s="63">
        <v>53382.65</v>
      </c>
      <c r="AO40" s="63">
        <v>8700</v>
      </c>
      <c r="AP40" s="63">
        <v>3750</v>
      </c>
      <c r="AQ40" s="63">
        <v>0</v>
      </c>
      <c r="AR40" s="63">
        <v>34918.33</v>
      </c>
      <c r="AS40" s="63">
        <v>8309.61</v>
      </c>
      <c r="AT40" s="63">
        <v>0</v>
      </c>
      <c r="AU40" s="63">
        <v>3230.88</v>
      </c>
      <c r="AV40" s="63">
        <v>24976.7</v>
      </c>
      <c r="AW40" s="63">
        <v>0</v>
      </c>
      <c r="AX40" s="63">
        <v>1009410.71</v>
      </c>
      <c r="AY40" s="34">
        <f t="shared" si="1"/>
        <v>0</v>
      </c>
      <c r="AZ40" s="63">
        <v>637663.66</v>
      </c>
      <c r="BA40" s="63">
        <v>0</v>
      </c>
      <c r="BB40" s="63">
        <v>196853</v>
      </c>
      <c r="BC40" s="63">
        <v>0</v>
      </c>
      <c r="BD40" s="63">
        <v>235420.34</v>
      </c>
      <c r="BE40" s="63">
        <v>0</v>
      </c>
      <c r="BF40" s="63">
        <v>0</v>
      </c>
      <c r="BG40" s="63">
        <v>0</v>
      </c>
      <c r="BH40" s="16">
        <f t="shared" si="2"/>
        <v>0</v>
      </c>
      <c r="BI40" s="63">
        <v>0</v>
      </c>
      <c r="BJ40" s="58">
        <v>2246</v>
      </c>
      <c r="BK40" s="58">
        <v>670</v>
      </c>
      <c r="BL40" s="58">
        <v>0</v>
      </c>
      <c r="BM40" s="58">
        <v>0</v>
      </c>
      <c r="BN40" s="58">
        <v>-19</v>
      </c>
      <c r="BO40" s="58">
        <v>-26</v>
      </c>
      <c r="BP40" s="58">
        <v>-122</v>
      </c>
      <c r="BQ40" s="58">
        <v>-229</v>
      </c>
      <c r="BR40" s="58">
        <v>0</v>
      </c>
      <c r="BS40" s="58">
        <v>0</v>
      </c>
      <c r="BT40" s="58">
        <v>-301</v>
      </c>
      <c r="BU40" s="58">
        <v>-2</v>
      </c>
      <c r="BV40" s="58">
        <v>2217</v>
      </c>
      <c r="BW40" s="58">
        <v>9</v>
      </c>
      <c r="BX40" s="58">
        <v>58</v>
      </c>
      <c r="BY40" s="58">
        <v>32</v>
      </c>
      <c r="BZ40" s="58">
        <v>209</v>
      </c>
      <c r="CA40" s="58">
        <v>0</v>
      </c>
      <c r="CB40" s="58">
        <v>2</v>
      </c>
    </row>
    <row r="41" spans="1:80" ht="15.6" x14ac:dyDescent="0.3">
      <c r="A41" s="10">
        <v>4</v>
      </c>
      <c r="B41" s="10" t="s">
        <v>322</v>
      </c>
      <c r="C41" s="10" t="s">
        <v>25</v>
      </c>
      <c r="D41" s="10" t="s">
        <v>391</v>
      </c>
      <c r="E41" s="10" t="s">
        <v>367</v>
      </c>
      <c r="F41" s="10" t="s">
        <v>392</v>
      </c>
      <c r="G41" s="16">
        <v>38313692.909999996</v>
      </c>
      <c r="H41" s="16">
        <v>38313692.909999996</v>
      </c>
      <c r="I41" s="16">
        <v>37935748.969999999</v>
      </c>
      <c r="J41" s="16">
        <v>196653.77</v>
      </c>
      <c r="K41" s="16">
        <v>3761297.91</v>
      </c>
      <c r="L41" s="16">
        <v>11676972.23</v>
      </c>
      <c r="M41" s="16">
        <v>0</v>
      </c>
      <c r="N41" s="16">
        <v>0</v>
      </c>
      <c r="O41" s="16">
        <v>149696.93</v>
      </c>
      <c r="P41" s="16">
        <v>2823525.18</v>
      </c>
      <c r="Q41" s="16">
        <v>0</v>
      </c>
      <c r="R41" s="16">
        <v>0</v>
      </c>
      <c r="S41" s="16">
        <v>12382152.960000001</v>
      </c>
      <c r="T41" s="16">
        <v>4889407.7</v>
      </c>
      <c r="U41" s="16">
        <v>0</v>
      </c>
      <c r="V41" s="16">
        <v>0</v>
      </c>
      <c r="W41" s="16">
        <v>37817558.369999997</v>
      </c>
      <c r="X41" s="16">
        <v>24698.02</v>
      </c>
      <c r="Y41" s="16">
        <v>37842256.390000001</v>
      </c>
      <c r="Z41" s="18">
        <v>4.5882829999999999E-2</v>
      </c>
      <c r="AA41" s="18">
        <v>4.65E-2</v>
      </c>
      <c r="AB41" s="16">
        <v>1758986.6</v>
      </c>
      <c r="AC41" s="16">
        <v>0</v>
      </c>
      <c r="AD41" s="16">
        <v>0</v>
      </c>
      <c r="AE41" s="16">
        <v>0</v>
      </c>
      <c r="AF41" s="16">
        <v>302.16000000000003</v>
      </c>
      <c r="AG41" s="16">
        <f t="shared" si="0"/>
        <v>302.16000000000003</v>
      </c>
      <c r="AH41" s="16">
        <v>669611.26</v>
      </c>
      <c r="AI41" s="16">
        <v>53165.7</v>
      </c>
      <c r="AJ41" s="16">
        <v>225151.8</v>
      </c>
      <c r="AK41" s="16">
        <v>0</v>
      </c>
      <c r="AL41" s="16">
        <v>121305.42</v>
      </c>
      <c r="AM41" s="16">
        <v>19950</v>
      </c>
      <c r="AN41" s="16">
        <v>173701.82</v>
      </c>
      <c r="AO41" s="16">
        <v>10150</v>
      </c>
      <c r="AP41" s="16">
        <v>5756</v>
      </c>
      <c r="AQ41" s="16">
        <v>0</v>
      </c>
      <c r="AR41" s="16">
        <v>73545.289999999994</v>
      </c>
      <c r="AS41" s="16">
        <v>6747.46</v>
      </c>
      <c r="AT41" s="16">
        <v>0</v>
      </c>
      <c r="AU41" s="16">
        <v>17921.16</v>
      </c>
      <c r="AV41" s="16">
        <v>5400.89</v>
      </c>
      <c r="AW41" s="16">
        <v>66770.73</v>
      </c>
      <c r="AX41" s="16">
        <v>1566113.99</v>
      </c>
      <c r="AY41" s="34">
        <f t="shared" si="1"/>
        <v>4.2634655220722469E-2</v>
      </c>
      <c r="AZ41" s="16">
        <v>280962.76</v>
      </c>
      <c r="BA41" s="16">
        <v>0</v>
      </c>
      <c r="BB41" s="16">
        <v>196852.92</v>
      </c>
      <c r="BC41" s="16">
        <v>0</v>
      </c>
      <c r="BD41" s="16">
        <v>290600.21000000002</v>
      </c>
      <c r="BE41" s="16">
        <v>0</v>
      </c>
      <c r="BF41" s="16">
        <v>0</v>
      </c>
      <c r="BG41" s="16">
        <v>0</v>
      </c>
      <c r="BH41" s="16">
        <f t="shared" si="2"/>
        <v>0</v>
      </c>
      <c r="BI41" s="16">
        <v>0</v>
      </c>
      <c r="BJ41" s="16">
        <v>7089</v>
      </c>
      <c r="BK41" s="16">
        <v>1852</v>
      </c>
      <c r="BL41" s="16">
        <v>0</v>
      </c>
      <c r="BM41" s="16">
        <v>0</v>
      </c>
      <c r="BN41" s="16">
        <v>-18</v>
      </c>
      <c r="BO41" s="16">
        <v>-152</v>
      </c>
      <c r="BP41" s="16">
        <v>-91</v>
      </c>
      <c r="BQ41" s="16">
        <v>-560</v>
      </c>
      <c r="BR41" s="16">
        <v>4</v>
      </c>
      <c r="BS41" s="16">
        <v>-19</v>
      </c>
      <c r="BT41" s="16">
        <v>-1011</v>
      </c>
      <c r="BU41" s="16">
        <v>0</v>
      </c>
      <c r="BV41" s="16">
        <v>7094</v>
      </c>
      <c r="BW41" s="16">
        <v>15</v>
      </c>
      <c r="BX41" s="16">
        <v>433</v>
      </c>
      <c r="BY41" s="16">
        <v>220</v>
      </c>
      <c r="BZ41" s="16">
        <v>1001</v>
      </c>
      <c r="CA41" s="16">
        <v>100</v>
      </c>
      <c r="CB41" s="16">
        <v>10</v>
      </c>
    </row>
    <row r="42" spans="1:80" ht="15.6" x14ac:dyDescent="0.3">
      <c r="A42" s="10">
        <v>4</v>
      </c>
      <c r="B42" s="10" t="s">
        <v>162</v>
      </c>
      <c r="C42" s="10" t="s">
        <v>163</v>
      </c>
      <c r="D42" s="10" t="s">
        <v>404</v>
      </c>
      <c r="E42" s="10" t="s">
        <v>405</v>
      </c>
      <c r="F42" s="10" t="s">
        <v>406</v>
      </c>
      <c r="G42" s="16">
        <v>17925238.41</v>
      </c>
      <c r="H42" s="16">
        <v>17925238.41</v>
      </c>
      <c r="I42" s="16">
        <v>17523318.32</v>
      </c>
      <c r="J42" s="16">
        <v>4696936.1399999997</v>
      </c>
      <c r="K42" s="16">
        <v>600224.12</v>
      </c>
      <c r="L42" s="16">
        <v>3749186.64</v>
      </c>
      <c r="M42" s="16">
        <v>0</v>
      </c>
      <c r="N42" s="16">
        <v>0</v>
      </c>
      <c r="O42" s="16">
        <v>18383.47</v>
      </c>
      <c r="P42" s="16">
        <v>1256135.6499999999</v>
      </c>
      <c r="Q42" s="16">
        <v>0</v>
      </c>
      <c r="R42" s="16">
        <v>0</v>
      </c>
      <c r="S42" s="16">
        <v>5631837.96</v>
      </c>
      <c r="T42" s="16">
        <v>1064157.5</v>
      </c>
      <c r="U42" s="16">
        <v>0</v>
      </c>
      <c r="V42" s="16">
        <v>2171.2399999999998</v>
      </c>
      <c r="W42" s="16">
        <v>18201623.010000002</v>
      </c>
      <c r="X42" s="16">
        <v>3954.99</v>
      </c>
      <c r="Y42" s="16">
        <v>18205578</v>
      </c>
      <c r="Z42" s="18">
        <v>0.11606850000000001</v>
      </c>
      <c r="AA42" s="18">
        <v>6.5100000000000005E-2</v>
      </c>
      <c r="AB42" s="16">
        <v>1184761.53</v>
      </c>
      <c r="AC42" s="16">
        <v>0</v>
      </c>
      <c r="AD42" s="16">
        <v>0</v>
      </c>
      <c r="AE42" s="16">
        <v>0</v>
      </c>
      <c r="AF42" s="16">
        <v>0</v>
      </c>
      <c r="AG42" s="16">
        <f t="shared" si="0"/>
        <v>0</v>
      </c>
      <c r="AH42" s="16">
        <v>374059.41</v>
      </c>
      <c r="AI42" s="16">
        <v>34462.11</v>
      </c>
      <c r="AJ42" s="16">
        <v>107732.29</v>
      </c>
      <c r="AK42" s="16">
        <v>0</v>
      </c>
      <c r="AL42" s="16">
        <v>49445</v>
      </c>
      <c r="AM42" s="16">
        <v>15360.43</v>
      </c>
      <c r="AN42" s="16">
        <v>108965.72</v>
      </c>
      <c r="AO42" s="16">
        <v>7900</v>
      </c>
      <c r="AP42" s="16">
        <v>0</v>
      </c>
      <c r="AQ42" s="16">
        <v>0</v>
      </c>
      <c r="AR42" s="16">
        <v>43448.97</v>
      </c>
      <c r="AS42" s="16">
        <v>19580.37</v>
      </c>
      <c r="AT42" s="16">
        <v>0</v>
      </c>
      <c r="AU42" s="16">
        <v>19598.689999999999</v>
      </c>
      <c r="AV42" s="16">
        <v>37429.199999999997</v>
      </c>
      <c r="AW42" s="16">
        <v>0</v>
      </c>
      <c r="AX42" s="16">
        <v>924770.06</v>
      </c>
      <c r="AY42" s="34">
        <f t="shared" si="1"/>
        <v>0</v>
      </c>
      <c r="AZ42" s="16">
        <v>1214555.45</v>
      </c>
      <c r="BA42" s="16">
        <v>0</v>
      </c>
      <c r="BB42" s="16">
        <v>196853</v>
      </c>
      <c r="BC42" s="16">
        <v>0</v>
      </c>
      <c r="BD42" s="16">
        <v>201379.13</v>
      </c>
      <c r="BE42" s="16">
        <v>0</v>
      </c>
      <c r="BF42" s="16">
        <v>0</v>
      </c>
      <c r="BG42" s="16">
        <v>0</v>
      </c>
      <c r="BH42" s="16">
        <f t="shared" si="2"/>
        <v>0</v>
      </c>
      <c r="BI42" s="16">
        <v>0</v>
      </c>
      <c r="BJ42" s="58">
        <v>2273</v>
      </c>
      <c r="BK42" s="58">
        <v>545</v>
      </c>
      <c r="BL42" s="58">
        <v>12</v>
      </c>
      <c r="BM42" s="58">
        <v>0</v>
      </c>
      <c r="BN42" s="58">
        <v>-59</v>
      </c>
      <c r="BO42" s="58">
        <v>-75</v>
      </c>
      <c r="BP42" s="58">
        <v>-103</v>
      </c>
      <c r="BQ42" s="58">
        <v>-48</v>
      </c>
      <c r="BR42" s="58">
        <v>0</v>
      </c>
      <c r="BS42" s="58">
        <v>0</v>
      </c>
      <c r="BT42" s="58">
        <v>-270</v>
      </c>
      <c r="BU42" s="58">
        <v>-14</v>
      </c>
      <c r="BV42" s="58">
        <v>2261</v>
      </c>
      <c r="BW42" s="58">
        <v>86</v>
      </c>
      <c r="BX42" s="58">
        <v>49</v>
      </c>
      <c r="BY42" s="58">
        <v>32</v>
      </c>
      <c r="BZ42" s="58">
        <v>157</v>
      </c>
      <c r="CA42" s="58">
        <v>5</v>
      </c>
      <c r="CB42" s="58">
        <v>3</v>
      </c>
    </row>
    <row r="43" spans="1:80" ht="15.6" x14ac:dyDescent="0.3">
      <c r="A43" s="10">
        <v>4</v>
      </c>
      <c r="B43" s="10" t="s">
        <v>323</v>
      </c>
      <c r="C43" s="10" t="s">
        <v>324</v>
      </c>
      <c r="D43" s="10" t="s">
        <v>407</v>
      </c>
      <c r="E43" s="30"/>
      <c r="F43" s="10" t="s">
        <v>408</v>
      </c>
      <c r="G43" s="16">
        <v>4370496.74</v>
      </c>
      <c r="H43" s="16">
        <v>4370558.66</v>
      </c>
      <c r="I43" s="16">
        <v>4330430.72</v>
      </c>
      <c r="J43" s="16">
        <v>69342.06</v>
      </c>
      <c r="K43" s="16">
        <v>1109472.72</v>
      </c>
      <c r="L43" s="16">
        <v>354414.91</v>
      </c>
      <c r="M43" s="16">
        <v>0</v>
      </c>
      <c r="N43" s="16">
        <v>0</v>
      </c>
      <c r="O43" s="16">
        <v>0</v>
      </c>
      <c r="P43" s="16">
        <v>397435.16</v>
      </c>
      <c r="Q43" s="16">
        <v>0</v>
      </c>
      <c r="R43" s="16">
        <v>0</v>
      </c>
      <c r="S43" s="16">
        <v>1680283.65</v>
      </c>
      <c r="T43" s="16">
        <v>156989.98000000001</v>
      </c>
      <c r="U43" s="16">
        <v>0</v>
      </c>
      <c r="V43" s="16">
        <v>0</v>
      </c>
      <c r="W43" s="16">
        <v>4186601.14</v>
      </c>
      <c r="X43" s="16">
        <v>61.92</v>
      </c>
      <c r="Y43" s="16">
        <v>4186663.06</v>
      </c>
      <c r="Z43" s="18">
        <v>5.0556740000000003E-2</v>
      </c>
      <c r="AA43" s="18">
        <v>0.1</v>
      </c>
      <c r="AB43" s="16">
        <v>418662.66</v>
      </c>
      <c r="AC43" s="16">
        <v>0</v>
      </c>
      <c r="AD43" s="16">
        <v>0</v>
      </c>
      <c r="AE43" s="16">
        <v>61.92</v>
      </c>
      <c r="AF43" s="16">
        <v>7.87</v>
      </c>
      <c r="AG43" s="16">
        <f t="shared" si="0"/>
        <v>69.790000000000006</v>
      </c>
      <c r="AH43" s="16">
        <v>45180</v>
      </c>
      <c r="AI43" s="16">
        <v>3730.26</v>
      </c>
      <c r="AJ43" s="16">
        <v>13834</v>
      </c>
      <c r="AK43" s="16">
        <v>0</v>
      </c>
      <c r="AL43" s="16">
        <v>64591.69</v>
      </c>
      <c r="AM43" s="16">
        <v>25019.58</v>
      </c>
      <c r="AN43" s="16">
        <v>23972.27</v>
      </c>
      <c r="AO43" s="16">
        <v>6250</v>
      </c>
      <c r="AP43" s="16">
        <v>0</v>
      </c>
      <c r="AQ43" s="16">
        <v>0</v>
      </c>
      <c r="AR43" s="16">
        <v>14331.89</v>
      </c>
      <c r="AS43" s="16">
        <v>2159.02</v>
      </c>
      <c r="AT43" s="16">
        <v>0</v>
      </c>
      <c r="AU43" s="16">
        <v>0</v>
      </c>
      <c r="AV43" s="16">
        <v>0</v>
      </c>
      <c r="AW43" s="16">
        <v>0</v>
      </c>
      <c r="AX43" s="16">
        <v>217963.93</v>
      </c>
      <c r="AY43" s="34">
        <f t="shared" si="1"/>
        <v>0</v>
      </c>
      <c r="AZ43" s="16">
        <v>10509.24</v>
      </c>
      <c r="BA43" s="16">
        <v>0</v>
      </c>
      <c r="BB43" s="16">
        <v>196853</v>
      </c>
      <c r="BC43" s="16">
        <v>0</v>
      </c>
      <c r="BD43" s="16">
        <v>48077.67</v>
      </c>
      <c r="BE43" s="16">
        <v>0</v>
      </c>
      <c r="BF43" s="16">
        <v>0</v>
      </c>
      <c r="BG43" s="16">
        <v>0</v>
      </c>
      <c r="BH43" s="16">
        <f t="shared" si="2"/>
        <v>0</v>
      </c>
      <c r="BI43" s="16">
        <v>0</v>
      </c>
      <c r="BJ43" s="16">
        <v>399</v>
      </c>
      <c r="BK43" s="16">
        <v>126</v>
      </c>
      <c r="BL43" s="16">
        <v>0</v>
      </c>
      <c r="BM43" s="16">
        <v>0</v>
      </c>
      <c r="BN43" s="16">
        <v>-16</v>
      </c>
      <c r="BO43" s="16">
        <v>-35</v>
      </c>
      <c r="BP43" s="16">
        <v>-34</v>
      </c>
      <c r="BQ43" s="16">
        <v>-31</v>
      </c>
      <c r="BR43" s="16">
        <v>0</v>
      </c>
      <c r="BS43" s="16">
        <v>0</v>
      </c>
      <c r="BT43" s="16">
        <v>-57</v>
      </c>
      <c r="BU43" s="16">
        <v>0</v>
      </c>
      <c r="BV43" s="16">
        <v>352</v>
      </c>
      <c r="BW43" s="16">
        <v>3</v>
      </c>
      <c r="BX43" s="16">
        <v>47</v>
      </c>
      <c r="BY43" s="16">
        <v>2</v>
      </c>
      <c r="BZ43" s="16">
        <v>2</v>
      </c>
      <c r="CA43" s="16">
        <v>1</v>
      </c>
      <c r="CB43" s="16">
        <v>2</v>
      </c>
    </row>
    <row r="44" spans="1:80" ht="15.6" x14ac:dyDescent="0.3">
      <c r="A44" s="10">
        <v>4</v>
      </c>
      <c r="B44" s="10" t="s">
        <v>206</v>
      </c>
      <c r="C44" s="10" t="s">
        <v>207</v>
      </c>
      <c r="D44" s="10" t="s">
        <v>595</v>
      </c>
      <c r="E44" s="10" t="s">
        <v>367</v>
      </c>
      <c r="F44" s="10" t="s">
        <v>392</v>
      </c>
      <c r="G44" s="16">
        <v>23362627.129999999</v>
      </c>
      <c r="H44" s="16">
        <v>23399111.620000001</v>
      </c>
      <c r="I44" s="16">
        <v>22761844.190000001</v>
      </c>
      <c r="J44" s="16">
        <v>0</v>
      </c>
      <c r="K44" s="16">
        <v>3062221.3</v>
      </c>
      <c r="L44" s="16">
        <v>7464552.9900000002</v>
      </c>
      <c r="M44" s="16">
        <v>0</v>
      </c>
      <c r="N44" s="16">
        <v>0</v>
      </c>
      <c r="O44" s="16">
        <v>0</v>
      </c>
      <c r="P44" s="16">
        <v>1065883.8400000001</v>
      </c>
      <c r="Q44" s="16">
        <v>0</v>
      </c>
      <c r="R44" s="16">
        <v>0</v>
      </c>
      <c r="S44" s="16">
        <v>7128702.4900000002</v>
      </c>
      <c r="T44" s="16">
        <v>2333305.92</v>
      </c>
      <c r="U44" s="16">
        <v>0</v>
      </c>
      <c r="V44" s="16">
        <v>0</v>
      </c>
      <c r="W44" s="16">
        <v>22485980.27</v>
      </c>
      <c r="X44" s="16">
        <v>91563.69</v>
      </c>
      <c r="Y44" s="16">
        <v>22577543.960000001</v>
      </c>
      <c r="Z44" s="18">
        <v>5.1328869999999999E-2</v>
      </c>
      <c r="AA44" s="18">
        <v>6.3700000000000007E-2</v>
      </c>
      <c r="AB44" s="16">
        <v>1431313.73</v>
      </c>
      <c r="AC44" s="16">
        <v>0</v>
      </c>
      <c r="AD44" s="16">
        <v>0</v>
      </c>
      <c r="AE44" s="16">
        <v>8244.2099999999991</v>
      </c>
      <c r="AF44" s="16">
        <v>52.18</v>
      </c>
      <c r="AG44" s="16">
        <f t="shared" si="0"/>
        <v>8296.39</v>
      </c>
      <c r="AH44" s="16">
        <v>541045.06000000006</v>
      </c>
      <c r="AI44" s="16">
        <v>42367.69</v>
      </c>
      <c r="AJ44" s="16">
        <v>155636.64000000001</v>
      </c>
      <c r="AK44" s="16">
        <v>0</v>
      </c>
      <c r="AL44" s="16">
        <v>110377.68</v>
      </c>
      <c r="AM44" s="16">
        <v>3924.35</v>
      </c>
      <c r="AN44" s="16">
        <v>49972.54</v>
      </c>
      <c r="AO44" s="16">
        <v>8850</v>
      </c>
      <c r="AP44" s="16">
        <v>110780.11</v>
      </c>
      <c r="AQ44" s="16">
        <v>26932.39</v>
      </c>
      <c r="AR44" s="16">
        <v>67785.14</v>
      </c>
      <c r="AS44" s="16">
        <v>17851.64</v>
      </c>
      <c r="AT44" s="16">
        <v>0</v>
      </c>
      <c r="AU44" s="16">
        <v>23990.400000000001</v>
      </c>
      <c r="AV44" s="16">
        <v>6228.72</v>
      </c>
      <c r="AW44" s="16">
        <v>0</v>
      </c>
      <c r="AX44" s="16">
        <v>1263479.3</v>
      </c>
      <c r="AY44" s="34">
        <f t="shared" si="1"/>
        <v>0</v>
      </c>
      <c r="AZ44" s="16">
        <v>402041.84</v>
      </c>
      <c r="BA44" s="16">
        <v>0</v>
      </c>
      <c r="BB44" s="16">
        <v>196853</v>
      </c>
      <c r="BC44" s="16">
        <v>0</v>
      </c>
      <c r="BD44" s="16">
        <v>241744.79</v>
      </c>
      <c r="BE44" s="16">
        <v>0</v>
      </c>
      <c r="BF44" s="16">
        <v>0</v>
      </c>
      <c r="BG44" s="16">
        <v>0</v>
      </c>
      <c r="BH44" s="16">
        <f t="shared" si="2"/>
        <v>0</v>
      </c>
      <c r="BI44" s="16">
        <v>0</v>
      </c>
      <c r="BJ44" s="16">
        <v>3413</v>
      </c>
      <c r="BK44" s="16">
        <v>1322</v>
      </c>
      <c r="BL44" s="16">
        <v>28</v>
      </c>
      <c r="BM44" s="16">
        <v>-28</v>
      </c>
      <c r="BN44" s="16">
        <v>-45</v>
      </c>
      <c r="BO44" s="16">
        <v>-143</v>
      </c>
      <c r="BP44" s="16">
        <v>-216</v>
      </c>
      <c r="BQ44" s="16">
        <v>-273</v>
      </c>
      <c r="BR44" s="16">
        <v>0</v>
      </c>
      <c r="BS44" s="16">
        <v>18</v>
      </c>
      <c r="BT44" s="16">
        <v>-301</v>
      </c>
      <c r="BU44" s="16">
        <v>-8</v>
      </c>
      <c r="BV44" s="16">
        <v>3767</v>
      </c>
      <c r="BW44" s="16">
        <v>0</v>
      </c>
      <c r="BX44" s="16">
        <v>95</v>
      </c>
      <c r="BY44" s="16">
        <v>49</v>
      </c>
      <c r="BZ44" s="16">
        <v>170</v>
      </c>
      <c r="CA44" s="16">
        <v>1</v>
      </c>
      <c r="CB44" s="16">
        <v>4</v>
      </c>
    </row>
    <row r="45" spans="1:80" ht="15.6" x14ac:dyDescent="0.3">
      <c r="A45" s="10">
        <v>4</v>
      </c>
      <c r="B45" s="10" t="s">
        <v>208</v>
      </c>
      <c r="C45" s="10" t="s">
        <v>45</v>
      </c>
      <c r="D45" s="10" t="s">
        <v>399</v>
      </c>
      <c r="E45" s="30"/>
      <c r="F45" s="10" t="s">
        <v>400</v>
      </c>
      <c r="G45" s="16">
        <v>25352565.98</v>
      </c>
      <c r="H45" s="16">
        <v>25352565.98</v>
      </c>
      <c r="I45" s="16">
        <v>24847316.989999998</v>
      </c>
      <c r="J45" s="16">
        <v>0</v>
      </c>
      <c r="K45" s="16">
        <v>2783928.19</v>
      </c>
      <c r="L45" s="16">
        <v>10669199.560000001</v>
      </c>
      <c r="M45" s="16">
        <v>0</v>
      </c>
      <c r="N45" s="16">
        <v>0</v>
      </c>
      <c r="O45" s="16">
        <v>0</v>
      </c>
      <c r="P45" s="16">
        <v>1387828.37</v>
      </c>
      <c r="Q45" s="16">
        <v>0</v>
      </c>
      <c r="R45" s="16">
        <v>0</v>
      </c>
      <c r="S45" s="16">
        <v>5686486.8899999997</v>
      </c>
      <c r="T45" s="16">
        <v>2651459.15</v>
      </c>
      <c r="U45" s="16">
        <v>0</v>
      </c>
      <c r="V45" s="16">
        <v>0</v>
      </c>
      <c r="W45" s="16">
        <v>25203915.420000002</v>
      </c>
      <c r="X45" s="16">
        <v>470</v>
      </c>
      <c r="Y45" s="16">
        <v>25204385.420000002</v>
      </c>
      <c r="Z45" s="18">
        <v>0.11520229999999999</v>
      </c>
      <c r="AA45" s="18">
        <v>0.08</v>
      </c>
      <c r="AB45" s="16">
        <v>2015848.26</v>
      </c>
      <c r="AC45" s="16">
        <v>0</v>
      </c>
      <c r="AD45" s="16">
        <v>0</v>
      </c>
      <c r="AE45" s="16">
        <v>0</v>
      </c>
      <c r="AF45" s="16">
        <v>0</v>
      </c>
      <c r="AG45" s="16">
        <f t="shared" si="0"/>
        <v>0</v>
      </c>
      <c r="AH45" s="16">
        <v>901426</v>
      </c>
      <c r="AI45" s="16">
        <v>72819.789999999994</v>
      </c>
      <c r="AJ45" s="16">
        <v>250375.34</v>
      </c>
      <c r="AK45" s="16">
        <v>0</v>
      </c>
      <c r="AL45" s="16">
        <v>175553.24</v>
      </c>
      <c r="AM45" s="16">
        <v>0</v>
      </c>
      <c r="AN45" s="16">
        <v>52340.84</v>
      </c>
      <c r="AO45" s="16">
        <v>9400</v>
      </c>
      <c r="AP45" s="16">
        <v>3150</v>
      </c>
      <c r="AQ45" s="16">
        <v>2000</v>
      </c>
      <c r="AR45" s="16">
        <v>79997.710000000006</v>
      </c>
      <c r="AS45" s="16">
        <v>16288.99</v>
      </c>
      <c r="AT45" s="16">
        <v>0</v>
      </c>
      <c r="AU45" s="16">
        <v>3858.49</v>
      </c>
      <c r="AV45" s="16">
        <v>27395.3</v>
      </c>
      <c r="AW45" s="16">
        <v>0</v>
      </c>
      <c r="AX45" s="16">
        <v>1698897.59</v>
      </c>
      <c r="AY45" s="34">
        <f t="shared" si="1"/>
        <v>0</v>
      </c>
      <c r="AZ45" s="16">
        <v>362190.32</v>
      </c>
      <c r="BA45" s="16">
        <v>0</v>
      </c>
      <c r="BB45" s="16">
        <v>196853</v>
      </c>
      <c r="BC45" s="16">
        <v>0</v>
      </c>
      <c r="BD45" s="16">
        <v>370652</v>
      </c>
      <c r="BE45" s="16">
        <v>0</v>
      </c>
      <c r="BF45" s="16">
        <v>0</v>
      </c>
      <c r="BG45" s="16">
        <v>0</v>
      </c>
      <c r="BH45" s="16">
        <f t="shared" si="2"/>
        <v>0</v>
      </c>
      <c r="BI45" s="16">
        <v>0</v>
      </c>
      <c r="BJ45" s="16">
        <v>4367</v>
      </c>
      <c r="BK45" s="16">
        <v>1296</v>
      </c>
      <c r="BL45" s="16">
        <v>0</v>
      </c>
      <c r="BM45" s="16">
        <v>0</v>
      </c>
      <c r="BN45" s="16">
        <v>-35</v>
      </c>
      <c r="BO45" s="16">
        <v>-72</v>
      </c>
      <c r="BP45" s="16">
        <v>-141</v>
      </c>
      <c r="BQ45" s="16">
        <v>-434</v>
      </c>
      <c r="BR45" s="16">
        <v>0</v>
      </c>
      <c r="BS45" s="16">
        <v>5</v>
      </c>
      <c r="BT45" s="16">
        <v>-605</v>
      </c>
      <c r="BU45" s="16">
        <v>-4</v>
      </c>
      <c r="BV45" s="16">
        <v>4377</v>
      </c>
      <c r="BW45" s="16">
        <v>8</v>
      </c>
      <c r="BX45" s="16">
        <v>113</v>
      </c>
      <c r="BY45" s="16">
        <v>75</v>
      </c>
      <c r="BZ45" s="16">
        <v>412</v>
      </c>
      <c r="CA45" s="16">
        <v>1</v>
      </c>
      <c r="CB45" s="16">
        <v>4</v>
      </c>
    </row>
    <row r="46" spans="1:80" ht="15.6" x14ac:dyDescent="0.3">
      <c r="A46" s="10">
        <v>4</v>
      </c>
      <c r="B46" s="10" t="s">
        <v>238</v>
      </c>
      <c r="C46" s="10" t="s">
        <v>114</v>
      </c>
      <c r="D46" s="10" t="s">
        <v>409</v>
      </c>
      <c r="E46" s="30"/>
      <c r="F46" s="10" t="s">
        <v>400</v>
      </c>
      <c r="G46" s="16">
        <v>23858593.219999999</v>
      </c>
      <c r="H46" s="16">
        <v>23858593.219999999</v>
      </c>
      <c r="I46" s="16">
        <v>23527496.34</v>
      </c>
      <c r="J46" s="16">
        <v>0</v>
      </c>
      <c r="K46" s="16">
        <v>2265541.91</v>
      </c>
      <c r="L46" s="16">
        <v>10688651.18</v>
      </c>
      <c r="M46" s="16">
        <v>0</v>
      </c>
      <c r="N46" s="16">
        <v>0</v>
      </c>
      <c r="O46" s="16">
        <v>0</v>
      </c>
      <c r="P46" s="16">
        <v>1442402.23</v>
      </c>
      <c r="Q46" s="16">
        <v>0</v>
      </c>
      <c r="R46" s="16">
        <v>0</v>
      </c>
      <c r="S46" s="16">
        <v>5930359.7000000002</v>
      </c>
      <c r="T46" s="16">
        <v>2151333.62</v>
      </c>
      <c r="U46" s="16">
        <v>0</v>
      </c>
      <c r="V46" s="16">
        <v>0</v>
      </c>
      <c r="W46" s="16">
        <v>23998407.120000001</v>
      </c>
      <c r="X46" s="16">
        <v>3999</v>
      </c>
      <c r="Y46" s="16">
        <v>24002406.120000001</v>
      </c>
      <c r="Z46" s="18">
        <v>0.1088393</v>
      </c>
      <c r="AA46" s="18">
        <v>6.3299999999999995E-2</v>
      </c>
      <c r="AB46" s="16">
        <v>1520118.48</v>
      </c>
      <c r="AC46" s="16">
        <v>0</v>
      </c>
      <c r="AD46" s="16">
        <v>0</v>
      </c>
      <c r="AE46" s="16">
        <v>0</v>
      </c>
      <c r="AF46" s="16">
        <v>409.38</v>
      </c>
      <c r="AG46" s="16">
        <f t="shared" si="0"/>
        <v>409.38</v>
      </c>
      <c r="AH46" s="16">
        <v>604544.29</v>
      </c>
      <c r="AI46" s="16">
        <v>44278.09</v>
      </c>
      <c r="AJ46" s="16">
        <v>171580.33</v>
      </c>
      <c r="AK46" s="16">
        <v>0</v>
      </c>
      <c r="AL46" s="16">
        <v>151558.28</v>
      </c>
      <c r="AM46" s="16">
        <v>4707.9399999999996</v>
      </c>
      <c r="AN46" s="16">
        <v>57967.31</v>
      </c>
      <c r="AO46" s="16">
        <v>8900</v>
      </c>
      <c r="AP46" s="16">
        <v>6795</v>
      </c>
      <c r="AQ46" s="16">
        <v>0</v>
      </c>
      <c r="AR46" s="16">
        <v>66897.009999999995</v>
      </c>
      <c r="AS46" s="16">
        <v>20183.98</v>
      </c>
      <c r="AT46" s="16">
        <v>0</v>
      </c>
      <c r="AU46" s="16">
        <v>11037.8</v>
      </c>
      <c r="AV46" s="16">
        <v>63170.87</v>
      </c>
      <c r="AW46" s="16">
        <v>0</v>
      </c>
      <c r="AX46" s="16">
        <v>1334524.46</v>
      </c>
      <c r="AY46" s="34">
        <f t="shared" si="1"/>
        <v>0</v>
      </c>
      <c r="AZ46" s="16">
        <v>112157.14</v>
      </c>
      <c r="BA46" s="16">
        <v>0</v>
      </c>
      <c r="BB46" s="16">
        <v>196852.92</v>
      </c>
      <c r="BC46" s="16">
        <v>0</v>
      </c>
      <c r="BD46" s="16">
        <v>306618.46999999997</v>
      </c>
      <c r="BE46" s="16">
        <v>0</v>
      </c>
      <c r="BF46" s="16">
        <v>0</v>
      </c>
      <c r="BG46" s="16">
        <v>0</v>
      </c>
      <c r="BH46" s="16">
        <f t="shared" si="2"/>
        <v>0</v>
      </c>
      <c r="BI46" s="16">
        <v>0</v>
      </c>
      <c r="BJ46" s="16">
        <v>3488</v>
      </c>
      <c r="BK46" s="16">
        <v>1131</v>
      </c>
      <c r="BL46" s="16">
        <v>0</v>
      </c>
      <c r="BM46" s="16">
        <v>0</v>
      </c>
      <c r="BN46" s="16">
        <v>-15</v>
      </c>
      <c r="BO46" s="16">
        <v>-58</v>
      </c>
      <c r="BP46" s="16">
        <v>-129</v>
      </c>
      <c r="BQ46" s="16">
        <v>-353</v>
      </c>
      <c r="BR46" s="16">
        <v>0</v>
      </c>
      <c r="BS46" s="16">
        <v>-2</v>
      </c>
      <c r="BT46" s="16">
        <v>-396</v>
      </c>
      <c r="BU46" s="16">
        <v>-2</v>
      </c>
      <c r="BV46" s="16">
        <v>3664</v>
      </c>
      <c r="BW46" s="16">
        <v>2</v>
      </c>
      <c r="BX46" s="16">
        <v>73</v>
      </c>
      <c r="BY46" s="16">
        <v>36</v>
      </c>
      <c r="BZ46" s="16">
        <v>284</v>
      </c>
      <c r="CA46" s="16">
        <v>0</v>
      </c>
      <c r="CB46" s="16">
        <v>3</v>
      </c>
    </row>
    <row r="47" spans="1:80" ht="15.6" x14ac:dyDescent="0.3">
      <c r="A47" s="10">
        <v>5</v>
      </c>
      <c r="B47" s="10" t="s">
        <v>325</v>
      </c>
      <c r="C47" s="13" t="s">
        <v>326</v>
      </c>
      <c r="D47" s="10" t="s">
        <v>410</v>
      </c>
      <c r="E47" s="10" t="s">
        <v>364</v>
      </c>
      <c r="F47" s="10" t="s">
        <v>411</v>
      </c>
      <c r="G47" s="16">
        <v>46624357.380000003</v>
      </c>
      <c r="H47" s="16">
        <v>46624357.380000003</v>
      </c>
      <c r="I47" s="16">
        <v>45417348.810000002</v>
      </c>
      <c r="J47" s="16">
        <v>15345316.880000001</v>
      </c>
      <c r="K47" s="16">
        <v>3103465.35</v>
      </c>
      <c r="L47" s="16">
        <v>14094963.15</v>
      </c>
      <c r="M47" s="16">
        <v>2226474.34</v>
      </c>
      <c r="N47" s="16">
        <v>71723.11</v>
      </c>
      <c r="O47" s="16">
        <v>0</v>
      </c>
      <c r="P47" s="16">
        <v>1643087.65</v>
      </c>
      <c r="Q47" s="16">
        <v>32559.13</v>
      </c>
      <c r="R47" s="16">
        <v>5084.75</v>
      </c>
      <c r="S47" s="16">
        <v>4087453.74</v>
      </c>
      <c r="T47" s="16">
        <v>2757895.58</v>
      </c>
      <c r="U47" s="16">
        <v>0</v>
      </c>
      <c r="V47" s="16">
        <v>0</v>
      </c>
      <c r="W47" s="16">
        <v>43147056.560000002</v>
      </c>
      <c r="X47" s="16">
        <v>2350166.09</v>
      </c>
      <c r="Y47" s="16">
        <v>45497222.649999999</v>
      </c>
      <c r="Z47" s="18">
        <v>6.2839629999999994E-2</v>
      </c>
      <c r="AA47" s="18">
        <v>4.9000000000000002E-2</v>
      </c>
      <c r="AB47" s="16">
        <v>2113706.21</v>
      </c>
      <c r="AC47" s="16">
        <v>0</v>
      </c>
      <c r="AD47" s="16">
        <v>0</v>
      </c>
      <c r="AE47" s="16">
        <v>0</v>
      </c>
      <c r="AF47" s="16">
        <v>0</v>
      </c>
      <c r="AG47" s="16">
        <f t="shared" si="0"/>
        <v>0</v>
      </c>
      <c r="AH47" s="16">
        <v>873004.88</v>
      </c>
      <c r="AI47" s="16">
        <v>80752.649999999994</v>
      </c>
      <c r="AJ47" s="16">
        <v>204441.04</v>
      </c>
      <c r="AK47" s="16">
        <v>800</v>
      </c>
      <c r="AL47" s="16">
        <v>118055.12</v>
      </c>
      <c r="AM47" s="16">
        <v>27308.27</v>
      </c>
      <c r="AN47" s="16">
        <v>111922.54</v>
      </c>
      <c r="AO47" s="16">
        <v>10800</v>
      </c>
      <c r="AP47" s="16">
        <v>3688.63</v>
      </c>
      <c r="AQ47" s="16">
        <v>70915.91</v>
      </c>
      <c r="AR47" s="16">
        <v>49661.04</v>
      </c>
      <c r="AS47" s="16">
        <v>21889.01</v>
      </c>
      <c r="AT47" s="16">
        <v>0</v>
      </c>
      <c r="AU47" s="16">
        <v>27168.61</v>
      </c>
      <c r="AV47" s="16">
        <v>79423.399999999994</v>
      </c>
      <c r="AW47" s="16">
        <v>0</v>
      </c>
      <c r="AX47" s="16">
        <v>1844936.51</v>
      </c>
      <c r="AY47" s="34">
        <f t="shared" si="1"/>
        <v>0</v>
      </c>
      <c r="AZ47" s="16">
        <v>668417.81999999995</v>
      </c>
      <c r="BA47" s="16">
        <v>0</v>
      </c>
      <c r="BB47" s="16">
        <v>196853</v>
      </c>
      <c r="BC47" s="16">
        <v>0</v>
      </c>
      <c r="BD47" s="16">
        <v>488897.37</v>
      </c>
      <c r="BE47" s="16">
        <v>27663.24</v>
      </c>
      <c r="BF47" s="16">
        <v>27663.24</v>
      </c>
      <c r="BG47" s="16">
        <v>0</v>
      </c>
      <c r="BH47" s="16">
        <f t="shared" si="2"/>
        <v>27663.24</v>
      </c>
      <c r="BI47" s="16">
        <v>0</v>
      </c>
      <c r="BJ47" s="16">
        <v>5114</v>
      </c>
      <c r="BK47" s="16">
        <v>1702</v>
      </c>
      <c r="BL47" s="16">
        <v>0</v>
      </c>
      <c r="BM47" s="16">
        <v>0</v>
      </c>
      <c r="BN47" s="16">
        <v>-49</v>
      </c>
      <c r="BO47" s="16">
        <v>-80</v>
      </c>
      <c r="BP47" s="16">
        <v>-237</v>
      </c>
      <c r="BQ47" s="16">
        <v>-601</v>
      </c>
      <c r="BR47" s="16">
        <v>0</v>
      </c>
      <c r="BS47" s="16">
        <v>-1</v>
      </c>
      <c r="BT47" s="16">
        <v>-643</v>
      </c>
      <c r="BU47" s="16">
        <v>-5</v>
      </c>
      <c r="BV47" s="16">
        <v>5200</v>
      </c>
      <c r="BW47" s="16">
        <v>4</v>
      </c>
      <c r="BX47" s="16">
        <v>213</v>
      </c>
      <c r="BY47" s="16">
        <v>56</v>
      </c>
      <c r="BZ47" s="16">
        <v>134</v>
      </c>
      <c r="CA47" s="16">
        <v>73</v>
      </c>
      <c r="CB47" s="16">
        <v>2</v>
      </c>
    </row>
    <row r="48" spans="1:80" ht="15.6" x14ac:dyDescent="0.3">
      <c r="A48" s="13">
        <v>5</v>
      </c>
      <c r="B48" s="10" t="s">
        <v>4</v>
      </c>
      <c r="C48" s="13" t="s">
        <v>5</v>
      </c>
      <c r="D48" s="10" t="s">
        <v>410</v>
      </c>
      <c r="E48" s="10" t="s">
        <v>373</v>
      </c>
      <c r="F48" s="10" t="s">
        <v>411</v>
      </c>
      <c r="G48" s="16">
        <v>26333249.960000001</v>
      </c>
      <c r="H48" s="16">
        <v>26335140.73</v>
      </c>
      <c r="I48" s="16">
        <v>25518471.030000001</v>
      </c>
      <c r="J48" s="16">
        <v>9289259.1500000004</v>
      </c>
      <c r="K48" s="16">
        <v>1662746.52</v>
      </c>
      <c r="L48" s="16">
        <v>6788939.8399999999</v>
      </c>
      <c r="M48" s="16">
        <v>979.39</v>
      </c>
      <c r="N48" s="16">
        <v>92934.3</v>
      </c>
      <c r="O48" s="16">
        <v>6.7</v>
      </c>
      <c r="P48" s="16">
        <v>865190.35</v>
      </c>
      <c r="Q48" s="16">
        <v>0</v>
      </c>
      <c r="R48" s="16">
        <v>0</v>
      </c>
      <c r="S48" s="16">
        <v>3718089.58</v>
      </c>
      <c r="T48" s="16">
        <v>1563715.66</v>
      </c>
      <c r="U48" s="16">
        <v>0</v>
      </c>
      <c r="V48" s="16">
        <v>0</v>
      </c>
      <c r="W48" s="16">
        <v>25395675.149999999</v>
      </c>
      <c r="X48" s="16">
        <v>156578.51</v>
      </c>
      <c r="Y48" s="16">
        <v>25552253.66</v>
      </c>
      <c r="Z48" s="18">
        <v>9.4091060000000004E-2</v>
      </c>
      <c r="AA48" s="18">
        <v>5.9400000000000001E-2</v>
      </c>
      <c r="AB48" s="16">
        <v>1507727.35</v>
      </c>
      <c r="AC48" s="16">
        <v>0</v>
      </c>
      <c r="AD48" s="16">
        <v>0</v>
      </c>
      <c r="AE48" s="16">
        <v>1890.77</v>
      </c>
      <c r="AF48" s="16">
        <v>0</v>
      </c>
      <c r="AG48" s="16">
        <f t="shared" si="0"/>
        <v>1890.77</v>
      </c>
      <c r="AH48" s="16">
        <v>785360.54</v>
      </c>
      <c r="AI48" s="16">
        <v>58936.97</v>
      </c>
      <c r="AJ48" s="16">
        <v>160119.64000000001</v>
      </c>
      <c r="AK48" s="16">
        <v>5655</v>
      </c>
      <c r="AL48" s="16">
        <v>38509.300000000003</v>
      </c>
      <c r="AM48" s="16">
        <v>37821.5</v>
      </c>
      <c r="AN48" s="16">
        <v>59422.17</v>
      </c>
      <c r="AO48" s="16">
        <v>10800</v>
      </c>
      <c r="AP48" s="16">
        <v>0</v>
      </c>
      <c r="AQ48" s="16">
        <v>36719.39</v>
      </c>
      <c r="AR48" s="16">
        <v>37792.269999999997</v>
      </c>
      <c r="AS48" s="16">
        <v>4051</v>
      </c>
      <c r="AT48" s="16">
        <v>0</v>
      </c>
      <c r="AU48" s="16">
        <v>12113.81</v>
      </c>
      <c r="AV48" s="16">
        <v>10269.290000000001</v>
      </c>
      <c r="AW48" s="16">
        <v>0</v>
      </c>
      <c r="AX48" s="16">
        <v>1314595.04</v>
      </c>
      <c r="AY48" s="34">
        <f t="shared" si="1"/>
        <v>0</v>
      </c>
      <c r="AZ48" s="16">
        <v>213088.17</v>
      </c>
      <c r="BA48" s="16">
        <v>1082.5</v>
      </c>
      <c r="BB48" s="16">
        <v>196848</v>
      </c>
      <c r="BC48" s="16">
        <v>0</v>
      </c>
      <c r="BD48" s="16">
        <v>276294.58</v>
      </c>
      <c r="BE48" s="16">
        <v>0</v>
      </c>
      <c r="BF48" s="16">
        <v>0</v>
      </c>
      <c r="BG48" s="16">
        <v>0</v>
      </c>
      <c r="BH48" s="16">
        <f t="shared" si="2"/>
        <v>0</v>
      </c>
      <c r="BI48" s="16">
        <v>0</v>
      </c>
      <c r="BJ48" s="16">
        <v>2453</v>
      </c>
      <c r="BK48" s="16">
        <v>942</v>
      </c>
      <c r="BL48" s="16">
        <v>51</v>
      </c>
      <c r="BM48" s="16">
        <v>0</v>
      </c>
      <c r="BN48" s="16">
        <v>-27</v>
      </c>
      <c r="BO48" s="16">
        <v>-41</v>
      </c>
      <c r="BP48" s="16">
        <v>-109</v>
      </c>
      <c r="BQ48" s="16">
        <v>-425</v>
      </c>
      <c r="BR48" s="16">
        <v>0</v>
      </c>
      <c r="BS48" s="16">
        <v>0</v>
      </c>
      <c r="BT48" s="16">
        <v>-420</v>
      </c>
      <c r="BU48" s="16">
        <v>0</v>
      </c>
      <c r="BV48" s="16">
        <v>2424</v>
      </c>
      <c r="BW48" s="16">
        <v>1</v>
      </c>
      <c r="BX48" s="16">
        <v>227</v>
      </c>
      <c r="BY48" s="16">
        <v>68</v>
      </c>
      <c r="BZ48" s="16">
        <v>104</v>
      </c>
      <c r="CA48" s="16">
        <v>19</v>
      </c>
      <c r="CB48" s="16">
        <v>1</v>
      </c>
    </row>
    <row r="49" spans="1:80" ht="15.6" x14ac:dyDescent="0.3">
      <c r="A49" s="10">
        <v>5</v>
      </c>
      <c r="B49" s="10" t="s">
        <v>8</v>
      </c>
      <c r="C49" s="10" t="s">
        <v>9</v>
      </c>
      <c r="D49" s="10" t="s">
        <v>412</v>
      </c>
      <c r="E49" s="10" t="s">
        <v>367</v>
      </c>
      <c r="F49" s="10" t="s">
        <v>413</v>
      </c>
      <c r="G49" s="16">
        <v>34899537.539999999</v>
      </c>
      <c r="H49" s="16">
        <v>34899677.759999998</v>
      </c>
      <c r="I49" s="16">
        <v>33599243.329999998</v>
      </c>
      <c r="J49" s="16">
        <v>0</v>
      </c>
      <c r="K49" s="16">
        <v>6943283.6799999997</v>
      </c>
      <c r="L49" s="16">
        <v>9753787.8399999999</v>
      </c>
      <c r="M49" s="16">
        <v>0</v>
      </c>
      <c r="N49" s="16">
        <v>0</v>
      </c>
      <c r="O49" s="16">
        <v>0</v>
      </c>
      <c r="P49" s="16">
        <v>2099755.2599999998</v>
      </c>
      <c r="Q49" s="16">
        <v>0</v>
      </c>
      <c r="R49" s="16">
        <v>0</v>
      </c>
      <c r="S49" s="16">
        <v>10974872.390000001</v>
      </c>
      <c r="T49" s="16">
        <v>3494615</v>
      </c>
      <c r="U49" s="16">
        <v>0</v>
      </c>
      <c r="V49" s="16">
        <v>0</v>
      </c>
      <c r="W49" s="16">
        <v>34980539.789999999</v>
      </c>
      <c r="X49" s="16">
        <v>140.22</v>
      </c>
      <c r="Y49" s="16">
        <v>34980680.009999998</v>
      </c>
      <c r="Z49" s="18">
        <v>0.1622228</v>
      </c>
      <c r="AA49" s="18">
        <v>4.9000000000000002E-2</v>
      </c>
      <c r="AB49" s="16">
        <v>1714225.62</v>
      </c>
      <c r="AC49" s="16">
        <v>0</v>
      </c>
      <c r="AD49" s="16">
        <v>0</v>
      </c>
      <c r="AE49" s="16">
        <v>140.22</v>
      </c>
      <c r="AF49" s="16">
        <v>89.18</v>
      </c>
      <c r="AG49" s="16">
        <f t="shared" si="0"/>
        <v>229.4</v>
      </c>
      <c r="AH49" s="16">
        <v>926154</v>
      </c>
      <c r="AI49" s="16">
        <v>76916.210000000006</v>
      </c>
      <c r="AJ49" s="16">
        <v>151162.87</v>
      </c>
      <c r="AK49" s="16">
        <v>0</v>
      </c>
      <c r="AL49" s="16">
        <v>119108.46</v>
      </c>
      <c r="AM49" s="16">
        <v>5878.65</v>
      </c>
      <c r="AN49" s="16">
        <v>62060.46</v>
      </c>
      <c r="AO49" s="16">
        <v>10800</v>
      </c>
      <c r="AP49" s="16">
        <v>9909.33</v>
      </c>
      <c r="AQ49" s="16">
        <v>42175.25</v>
      </c>
      <c r="AR49" s="16">
        <v>65681</v>
      </c>
      <c r="AS49" s="16">
        <v>16122.77</v>
      </c>
      <c r="AT49" s="16">
        <v>0</v>
      </c>
      <c r="AU49" s="16">
        <v>0</v>
      </c>
      <c r="AV49" s="16">
        <v>52182.080000000002</v>
      </c>
      <c r="AW49" s="16">
        <v>0</v>
      </c>
      <c r="AX49" s="16">
        <v>1647514.2</v>
      </c>
      <c r="AY49" s="34">
        <f t="shared" si="1"/>
        <v>0</v>
      </c>
      <c r="AZ49" s="16">
        <v>559032.48</v>
      </c>
      <c r="BA49" s="16">
        <v>0</v>
      </c>
      <c r="BB49" s="16">
        <v>196853</v>
      </c>
      <c r="BC49" s="16">
        <v>0</v>
      </c>
      <c r="BD49" s="16">
        <v>139939.01</v>
      </c>
      <c r="BE49" s="16">
        <v>0</v>
      </c>
      <c r="BF49" s="16">
        <v>0</v>
      </c>
      <c r="BG49" s="16">
        <v>0</v>
      </c>
      <c r="BH49" s="16">
        <f t="shared" si="2"/>
        <v>0</v>
      </c>
      <c r="BI49" s="16">
        <v>0</v>
      </c>
      <c r="BJ49" s="16">
        <v>5282</v>
      </c>
      <c r="BK49" s="16">
        <v>1823</v>
      </c>
      <c r="BL49" s="16">
        <v>0</v>
      </c>
      <c r="BM49" s="16">
        <v>0</v>
      </c>
      <c r="BN49" s="16">
        <v>-39</v>
      </c>
      <c r="BO49" s="16">
        <v>-117</v>
      </c>
      <c r="BP49" s="16">
        <v>-299</v>
      </c>
      <c r="BQ49" s="16">
        <v>-560</v>
      </c>
      <c r="BR49" s="16">
        <v>0</v>
      </c>
      <c r="BS49" s="16">
        <v>41</v>
      </c>
      <c r="BT49" s="16">
        <v>-468</v>
      </c>
      <c r="BU49" s="16">
        <v>-1</v>
      </c>
      <c r="BV49" s="16">
        <v>5662</v>
      </c>
      <c r="BW49" s="16">
        <v>1</v>
      </c>
      <c r="BX49" s="16">
        <v>185</v>
      </c>
      <c r="BY49" s="16">
        <v>59</v>
      </c>
      <c r="BZ49" s="16">
        <v>199</v>
      </c>
      <c r="CA49" s="16">
        <v>10</v>
      </c>
      <c r="CB49" s="16">
        <v>15</v>
      </c>
    </row>
    <row r="50" spans="1:80" ht="15.6" x14ac:dyDescent="0.3">
      <c r="A50" s="10">
        <v>5</v>
      </c>
      <c r="B50" s="10" t="s">
        <v>10</v>
      </c>
      <c r="C50" s="10" t="s">
        <v>11</v>
      </c>
      <c r="D50" s="10" t="s">
        <v>414</v>
      </c>
      <c r="E50" s="10" t="s">
        <v>373</v>
      </c>
      <c r="F50" s="10" t="s">
        <v>411</v>
      </c>
      <c r="G50" s="16">
        <v>16489946.390000001</v>
      </c>
      <c r="H50" s="16">
        <v>16491126.880000001</v>
      </c>
      <c r="I50" s="16">
        <v>16148018.550000001</v>
      </c>
      <c r="J50" s="16">
        <v>2659812.75</v>
      </c>
      <c r="K50" s="16">
        <v>1086360.22</v>
      </c>
      <c r="L50" s="16">
        <v>6663103.1200000001</v>
      </c>
      <c r="M50" s="16">
        <v>0</v>
      </c>
      <c r="N50" s="16">
        <v>0</v>
      </c>
      <c r="O50" s="16">
        <v>36570.53</v>
      </c>
      <c r="P50" s="16">
        <v>571522.51</v>
      </c>
      <c r="Q50" s="16">
        <v>0</v>
      </c>
      <c r="R50" s="16">
        <v>0</v>
      </c>
      <c r="S50" s="16">
        <v>2903931.82</v>
      </c>
      <c r="T50" s="16">
        <v>1298129.3400000001</v>
      </c>
      <c r="U50" s="16">
        <v>0</v>
      </c>
      <c r="V50" s="16">
        <v>0</v>
      </c>
      <c r="W50" s="16">
        <v>16087528.609999999</v>
      </c>
      <c r="X50" s="16">
        <v>1171.27</v>
      </c>
      <c r="Y50" s="16">
        <v>16088699.880000001</v>
      </c>
      <c r="Z50" s="18">
        <v>7.0283929999999994E-2</v>
      </c>
      <c r="AA50" s="18">
        <v>5.3999999999999999E-2</v>
      </c>
      <c r="AB50" s="16">
        <v>868098.32</v>
      </c>
      <c r="AC50" s="16">
        <v>0</v>
      </c>
      <c r="AD50" s="16">
        <v>0</v>
      </c>
      <c r="AE50" s="16">
        <v>1171.27</v>
      </c>
      <c r="AF50" s="16">
        <v>211.35</v>
      </c>
      <c r="AG50" s="16">
        <f t="shared" si="0"/>
        <v>1382.62</v>
      </c>
      <c r="AH50" s="16">
        <v>386914.18</v>
      </c>
      <c r="AI50" s="16">
        <v>31301.74</v>
      </c>
      <c r="AJ50" s="16">
        <v>78325.97</v>
      </c>
      <c r="AK50" s="16">
        <v>0</v>
      </c>
      <c r="AL50" s="16">
        <v>37421.589999999997</v>
      </c>
      <c r="AM50" s="16">
        <v>5400</v>
      </c>
      <c r="AN50" s="16">
        <v>41289.43</v>
      </c>
      <c r="AO50" s="16">
        <v>9750</v>
      </c>
      <c r="AP50" s="16">
        <v>0</v>
      </c>
      <c r="AQ50" s="16">
        <v>0</v>
      </c>
      <c r="AR50" s="16">
        <v>31051.84</v>
      </c>
      <c r="AS50" s="16">
        <v>14334.4</v>
      </c>
      <c r="AT50" s="16">
        <v>0</v>
      </c>
      <c r="AU50" s="16">
        <v>2746.8</v>
      </c>
      <c r="AV50" s="16">
        <v>1815.76</v>
      </c>
      <c r="AW50" s="16">
        <v>0</v>
      </c>
      <c r="AX50" s="16">
        <v>686184.57</v>
      </c>
      <c r="AY50" s="34">
        <f t="shared" si="1"/>
        <v>0</v>
      </c>
      <c r="AZ50" s="16">
        <v>162238.04999999999</v>
      </c>
      <c r="BA50" s="16">
        <v>0</v>
      </c>
      <c r="BB50" s="16">
        <v>196853</v>
      </c>
      <c r="BC50" s="16">
        <v>0</v>
      </c>
      <c r="BD50" s="16">
        <v>140409.95000000001</v>
      </c>
      <c r="BE50" s="16">
        <v>0</v>
      </c>
      <c r="BF50" s="16">
        <v>0</v>
      </c>
      <c r="BG50" s="16">
        <v>0</v>
      </c>
      <c r="BH50" s="16">
        <f t="shared" si="2"/>
        <v>0</v>
      </c>
      <c r="BI50" s="16">
        <v>0</v>
      </c>
      <c r="BJ50" s="16">
        <v>2432</v>
      </c>
      <c r="BK50" s="16">
        <v>738</v>
      </c>
      <c r="BL50" s="16">
        <v>0</v>
      </c>
      <c r="BM50" s="16">
        <v>-1</v>
      </c>
      <c r="BN50" s="16">
        <v>-4</v>
      </c>
      <c r="BO50" s="16">
        <v>-14</v>
      </c>
      <c r="BP50" s="16">
        <v>-53</v>
      </c>
      <c r="BQ50" s="16">
        <v>-210</v>
      </c>
      <c r="BR50" s="16">
        <v>0</v>
      </c>
      <c r="BS50" s="16">
        <v>-152</v>
      </c>
      <c r="BT50" s="16">
        <v>-180</v>
      </c>
      <c r="BU50" s="16">
        <v>-4</v>
      </c>
      <c r="BV50" s="16">
        <v>2552</v>
      </c>
      <c r="BW50" s="16">
        <v>7</v>
      </c>
      <c r="BX50" s="16">
        <v>63</v>
      </c>
      <c r="BY50" s="16">
        <v>30</v>
      </c>
      <c r="BZ50" s="16">
        <v>123</v>
      </c>
      <c r="CA50" s="16">
        <v>2</v>
      </c>
      <c r="CB50" s="16">
        <v>3</v>
      </c>
    </row>
    <row r="51" spans="1:80" ht="15.6" x14ac:dyDescent="0.3">
      <c r="A51" s="10">
        <v>5</v>
      </c>
      <c r="B51" s="10" t="s">
        <v>62</v>
      </c>
      <c r="C51" s="10" t="s">
        <v>63</v>
      </c>
      <c r="D51" s="10" t="s">
        <v>415</v>
      </c>
      <c r="E51" s="10" t="s">
        <v>382</v>
      </c>
      <c r="F51" s="10" t="s">
        <v>413</v>
      </c>
      <c r="G51" s="16">
        <v>22919963.890000001</v>
      </c>
      <c r="H51" s="16">
        <v>22919963.890000001</v>
      </c>
      <c r="I51" s="16">
        <v>21520017.920000002</v>
      </c>
      <c r="J51" s="16">
        <v>181164.38</v>
      </c>
      <c r="K51" s="16">
        <v>2459263.15</v>
      </c>
      <c r="L51" s="16">
        <v>6484132.7699999996</v>
      </c>
      <c r="M51" s="16">
        <v>0</v>
      </c>
      <c r="N51" s="16">
        <v>5590.73</v>
      </c>
      <c r="O51" s="16">
        <v>6293</v>
      </c>
      <c r="P51" s="16">
        <v>1270035.94</v>
      </c>
      <c r="Q51" s="16">
        <v>5775</v>
      </c>
      <c r="R51" s="16">
        <v>382.38</v>
      </c>
      <c r="S51" s="16">
        <v>8034486.1399999997</v>
      </c>
      <c r="T51" s="16">
        <v>1584071</v>
      </c>
      <c r="U51" s="16">
        <v>10259.5</v>
      </c>
      <c r="V51" s="16">
        <v>1718</v>
      </c>
      <c r="W51" s="16">
        <v>21617458.890000001</v>
      </c>
      <c r="X51" s="16">
        <v>39913.910000000003</v>
      </c>
      <c r="Y51" s="16">
        <v>21657372.800000001</v>
      </c>
      <c r="Z51" s="18">
        <v>3.6120600000000003E-2</v>
      </c>
      <c r="AA51" s="18">
        <v>7.3899999999999993E-2</v>
      </c>
      <c r="AB51" s="16">
        <v>1597334.51</v>
      </c>
      <c r="AC51" s="16">
        <v>0</v>
      </c>
      <c r="AD51" s="16">
        <v>0</v>
      </c>
      <c r="AE51" s="16">
        <v>0</v>
      </c>
      <c r="AF51" s="16">
        <v>0</v>
      </c>
      <c r="AG51" s="16">
        <f t="shared" si="0"/>
        <v>0</v>
      </c>
      <c r="AH51" s="16">
        <v>668403.19999999995</v>
      </c>
      <c r="AI51" s="16">
        <v>53646.25</v>
      </c>
      <c r="AJ51" s="16">
        <v>127994.52</v>
      </c>
      <c r="AK51" s="16">
        <v>0</v>
      </c>
      <c r="AL51" s="16">
        <v>91032.17</v>
      </c>
      <c r="AM51" s="16">
        <v>27452.06</v>
      </c>
      <c r="AN51" s="16">
        <v>71459.05</v>
      </c>
      <c r="AO51" s="16">
        <v>10400</v>
      </c>
      <c r="AP51" s="16">
        <v>3750</v>
      </c>
      <c r="AQ51" s="16">
        <v>41476.18</v>
      </c>
      <c r="AR51" s="16">
        <v>81698.759999999995</v>
      </c>
      <c r="AS51" s="16">
        <v>22163.759999999998</v>
      </c>
      <c r="AT51" s="16">
        <v>0</v>
      </c>
      <c r="AU51" s="16">
        <v>2514.04</v>
      </c>
      <c r="AV51" s="16">
        <v>42413.25</v>
      </c>
      <c r="AW51" s="16">
        <v>0</v>
      </c>
      <c r="AX51" s="16">
        <v>1380613.38</v>
      </c>
      <c r="AY51" s="34">
        <f t="shared" si="1"/>
        <v>0</v>
      </c>
      <c r="AZ51" s="16">
        <v>278218.78000000003</v>
      </c>
      <c r="BA51" s="16">
        <v>0</v>
      </c>
      <c r="BB51" s="16">
        <v>196853</v>
      </c>
      <c r="BC51" s="16">
        <v>0</v>
      </c>
      <c r="BD51" s="16">
        <v>284985.28999999998</v>
      </c>
      <c r="BE51" s="16">
        <v>0</v>
      </c>
      <c r="BF51" s="16">
        <v>0</v>
      </c>
      <c r="BG51" s="16">
        <v>0</v>
      </c>
      <c r="BH51" s="16">
        <f t="shared" si="2"/>
        <v>0</v>
      </c>
      <c r="BI51" s="16">
        <v>0</v>
      </c>
      <c r="BJ51" s="16">
        <v>2235</v>
      </c>
      <c r="BK51" s="16">
        <v>864</v>
      </c>
      <c r="BL51" s="16">
        <v>0</v>
      </c>
      <c r="BM51" s="16">
        <v>0</v>
      </c>
      <c r="BN51" s="16">
        <v>-40</v>
      </c>
      <c r="BO51" s="16">
        <v>-96</v>
      </c>
      <c r="BP51" s="16">
        <v>-281</v>
      </c>
      <c r="BQ51" s="16">
        <v>-191</v>
      </c>
      <c r="BR51" s="16">
        <v>0</v>
      </c>
      <c r="BS51" s="16">
        <v>2</v>
      </c>
      <c r="BT51" s="16">
        <v>-332</v>
      </c>
      <c r="BU51" s="16">
        <v>0</v>
      </c>
      <c r="BV51" s="16">
        <v>2161</v>
      </c>
      <c r="BW51" s="16">
        <v>0</v>
      </c>
      <c r="BX51" s="16">
        <v>204</v>
      </c>
      <c r="BY51" s="16">
        <v>31</v>
      </c>
      <c r="BZ51" s="16">
        <v>78</v>
      </c>
      <c r="CA51" s="16">
        <v>13</v>
      </c>
      <c r="CB51" s="16">
        <v>6</v>
      </c>
    </row>
    <row r="52" spans="1:80" ht="15.6" x14ac:dyDescent="0.3">
      <c r="A52" s="10">
        <v>5</v>
      </c>
      <c r="B52" s="10" t="s">
        <v>64</v>
      </c>
      <c r="C52" s="10" t="s">
        <v>65</v>
      </c>
      <c r="D52" s="10" t="s">
        <v>416</v>
      </c>
      <c r="E52" s="10" t="s">
        <v>373</v>
      </c>
      <c r="F52" s="10" t="s">
        <v>411</v>
      </c>
      <c r="G52" s="16">
        <v>11115671.6</v>
      </c>
      <c r="H52" s="16">
        <v>11116371.689999999</v>
      </c>
      <c r="I52" s="16">
        <v>10783780.58</v>
      </c>
      <c r="J52" s="16">
        <v>2752100.8</v>
      </c>
      <c r="K52" s="16">
        <v>739343.56</v>
      </c>
      <c r="L52" s="16">
        <v>2784370.17</v>
      </c>
      <c r="M52" s="16">
        <v>10003.52</v>
      </c>
      <c r="N52" s="16">
        <v>9841.82</v>
      </c>
      <c r="O52" s="16">
        <v>0</v>
      </c>
      <c r="P52" s="16">
        <v>382585.41</v>
      </c>
      <c r="Q52" s="16">
        <v>0</v>
      </c>
      <c r="R52" s="16">
        <v>4139.54</v>
      </c>
      <c r="S52" s="16">
        <v>2740728.4</v>
      </c>
      <c r="T52" s="16">
        <v>441124.97</v>
      </c>
      <c r="U52" s="16">
        <v>0</v>
      </c>
      <c r="V52" s="16">
        <v>0</v>
      </c>
      <c r="W52" s="16">
        <v>10626753.76</v>
      </c>
      <c r="X52" s="16">
        <v>25127.73</v>
      </c>
      <c r="Y52" s="16">
        <v>10651881.49</v>
      </c>
      <c r="Z52" s="18">
        <v>3.99394E-2</v>
      </c>
      <c r="AA52" s="18">
        <v>7.3999999999999996E-2</v>
      </c>
      <c r="AB52" s="16">
        <v>786500.45</v>
      </c>
      <c r="AC52" s="16">
        <v>0</v>
      </c>
      <c r="AD52" s="16">
        <v>0</v>
      </c>
      <c r="AE52" s="16">
        <v>700.09</v>
      </c>
      <c r="AF52" s="16">
        <v>71.97</v>
      </c>
      <c r="AG52" s="16">
        <f t="shared" si="0"/>
        <v>772.06000000000006</v>
      </c>
      <c r="AH52" s="16">
        <v>294471.98</v>
      </c>
      <c r="AI52" s="16">
        <v>25479.21</v>
      </c>
      <c r="AJ52" s="16">
        <v>61265.07</v>
      </c>
      <c r="AK52" s="16">
        <v>0</v>
      </c>
      <c r="AL52" s="16">
        <v>43659.88</v>
      </c>
      <c r="AM52" s="16">
        <v>10400</v>
      </c>
      <c r="AN52" s="16">
        <v>55503.01</v>
      </c>
      <c r="AO52" s="16">
        <v>9750</v>
      </c>
      <c r="AP52" s="16">
        <v>0</v>
      </c>
      <c r="AQ52" s="16">
        <v>0</v>
      </c>
      <c r="AR52" s="16">
        <v>17851.53</v>
      </c>
      <c r="AS52" s="16">
        <v>5007.3100000000004</v>
      </c>
      <c r="AT52" s="16">
        <v>0</v>
      </c>
      <c r="AU52" s="16">
        <v>11502.85</v>
      </c>
      <c r="AV52" s="16">
        <v>5650.88</v>
      </c>
      <c r="AW52" s="16">
        <v>0</v>
      </c>
      <c r="AX52" s="16">
        <v>577513.43999999994</v>
      </c>
      <c r="AY52" s="34">
        <f t="shared" si="1"/>
        <v>0</v>
      </c>
      <c r="AZ52" s="16">
        <v>220862.26</v>
      </c>
      <c r="BA52" s="16">
        <v>473.75</v>
      </c>
      <c r="BB52" s="16">
        <v>196852.92</v>
      </c>
      <c r="BC52" s="16">
        <v>0</v>
      </c>
      <c r="BD52" s="16">
        <v>124550.56</v>
      </c>
      <c r="BE52" s="16">
        <v>0</v>
      </c>
      <c r="BF52" s="16">
        <v>0</v>
      </c>
      <c r="BG52" s="16">
        <v>0</v>
      </c>
      <c r="BH52" s="16">
        <f t="shared" si="2"/>
        <v>0</v>
      </c>
      <c r="BI52" s="16">
        <v>0</v>
      </c>
      <c r="BJ52" s="16">
        <v>1058</v>
      </c>
      <c r="BK52" s="16">
        <v>338</v>
      </c>
      <c r="BL52" s="16">
        <v>0</v>
      </c>
      <c r="BM52" s="16">
        <v>0</v>
      </c>
      <c r="BN52" s="16">
        <v>-6</v>
      </c>
      <c r="BO52" s="16">
        <v>-43</v>
      </c>
      <c r="BP52" s="16">
        <v>-49</v>
      </c>
      <c r="BQ52" s="16">
        <v>-109</v>
      </c>
      <c r="BR52" s="16">
        <v>0</v>
      </c>
      <c r="BS52" s="16">
        <v>0</v>
      </c>
      <c r="BT52" s="16">
        <v>-133</v>
      </c>
      <c r="BU52" s="16">
        <v>-1</v>
      </c>
      <c r="BV52" s="16">
        <v>1055</v>
      </c>
      <c r="BW52" s="16">
        <v>1</v>
      </c>
      <c r="BX52" s="16">
        <v>50</v>
      </c>
      <c r="BY52" s="16">
        <v>20</v>
      </c>
      <c r="BZ52" s="16">
        <v>50</v>
      </c>
      <c r="CA52" s="16">
        <v>11</v>
      </c>
      <c r="CB52" s="16">
        <v>2</v>
      </c>
    </row>
    <row r="53" spans="1:80" ht="15.6" x14ac:dyDescent="0.3">
      <c r="A53" s="10">
        <v>5</v>
      </c>
      <c r="B53" s="10" t="s">
        <v>586</v>
      </c>
      <c r="C53" s="10" t="s">
        <v>44</v>
      </c>
      <c r="D53" s="10" t="s">
        <v>417</v>
      </c>
      <c r="E53" s="10" t="s">
        <v>370</v>
      </c>
      <c r="F53" s="10" t="s">
        <v>413</v>
      </c>
      <c r="G53" s="16">
        <v>2043160</v>
      </c>
      <c r="H53" s="16">
        <v>2043160</v>
      </c>
      <c r="I53" s="16">
        <f>2043160-107776</f>
        <v>1935384</v>
      </c>
      <c r="J53" s="16">
        <v>413573</v>
      </c>
      <c r="K53" s="16">
        <v>97486</v>
      </c>
      <c r="L53" s="16">
        <v>449237</v>
      </c>
      <c r="M53" s="16">
        <v>0</v>
      </c>
      <c r="N53" s="16">
        <v>0</v>
      </c>
      <c r="O53" s="16">
        <v>3076</v>
      </c>
      <c r="P53" s="16">
        <v>114959</v>
      </c>
      <c r="Q53" s="16">
        <v>0</v>
      </c>
      <c r="R53" s="16">
        <v>0</v>
      </c>
      <c r="S53" s="16">
        <v>681265</v>
      </c>
      <c r="T53" s="16">
        <v>38505</v>
      </c>
      <c r="U53" s="16">
        <v>0</v>
      </c>
      <c r="V53" s="16">
        <v>0</v>
      </c>
      <c r="W53" s="16">
        <v>1997933</v>
      </c>
      <c r="X53" s="16">
        <v>23885</v>
      </c>
      <c r="Y53" s="16">
        <v>2021817</v>
      </c>
      <c r="Z53" s="18">
        <v>0</v>
      </c>
      <c r="AA53" s="18">
        <f>199832/1997933</f>
        <v>0.10001937001891455</v>
      </c>
      <c r="AB53" s="16">
        <v>199832</v>
      </c>
      <c r="AC53" s="16">
        <v>0</v>
      </c>
      <c r="AD53" s="16">
        <v>0</v>
      </c>
      <c r="AE53" s="16">
        <v>0</v>
      </c>
      <c r="AF53" s="16">
        <v>59</v>
      </c>
      <c r="AG53" s="16">
        <f t="shared" si="0"/>
        <v>59</v>
      </c>
      <c r="AH53" s="16">
        <v>211497</v>
      </c>
      <c r="AI53" s="16">
        <v>17566</v>
      </c>
      <c r="AJ53" s="16">
        <v>35600</v>
      </c>
      <c r="AK53" s="16">
        <v>93</v>
      </c>
      <c r="AL53" s="16">
        <v>28243</v>
      </c>
      <c r="AM53" s="16">
        <v>643</v>
      </c>
      <c r="AN53" s="16">
        <v>2070</v>
      </c>
      <c r="AO53" s="16">
        <v>7500</v>
      </c>
      <c r="AP53" s="16">
        <v>3477</v>
      </c>
      <c r="AQ53" s="16">
        <v>0</v>
      </c>
      <c r="AR53" s="16">
        <f>2913+2794+1295</f>
        <v>7002</v>
      </c>
      <c r="AS53" s="16">
        <v>0</v>
      </c>
      <c r="AT53" s="16">
        <v>0</v>
      </c>
      <c r="AU53" s="16">
        <v>563</v>
      </c>
      <c r="AV53" s="16">
        <v>0</v>
      </c>
      <c r="AW53" s="16">
        <v>0</v>
      </c>
      <c r="AX53" s="16">
        <v>325766</v>
      </c>
      <c r="AY53" s="34">
        <f t="shared" si="1"/>
        <v>0</v>
      </c>
      <c r="AZ53" s="16">
        <v>0</v>
      </c>
      <c r="BA53" s="16">
        <v>0</v>
      </c>
      <c r="BB53" s="16">
        <v>82286</v>
      </c>
      <c r="BC53" s="16">
        <v>0</v>
      </c>
      <c r="BD53" s="16">
        <v>17278</v>
      </c>
      <c r="BE53" s="16">
        <v>0</v>
      </c>
      <c r="BF53" s="16">
        <v>0</v>
      </c>
      <c r="BG53" s="16">
        <v>0</v>
      </c>
      <c r="BH53" s="16">
        <f t="shared" si="2"/>
        <v>0</v>
      </c>
      <c r="BI53" s="16">
        <v>0</v>
      </c>
      <c r="BJ53" s="16">
        <v>1099</v>
      </c>
      <c r="BK53" s="16">
        <v>0</v>
      </c>
      <c r="BL53" s="16">
        <v>0</v>
      </c>
      <c r="BM53" s="16">
        <v>-6</v>
      </c>
      <c r="BN53" s="16">
        <v>0</v>
      </c>
      <c r="BO53" s="16">
        <v>-1</v>
      </c>
      <c r="BP53" s="16">
        <v>0</v>
      </c>
      <c r="BQ53" s="16">
        <v>-31</v>
      </c>
      <c r="BR53" s="16">
        <v>0</v>
      </c>
      <c r="BS53" s="16">
        <v>-651</v>
      </c>
      <c r="BT53" s="16">
        <v>-407</v>
      </c>
      <c r="BU53" s="16">
        <v>-3</v>
      </c>
      <c r="BV53" s="16">
        <v>0</v>
      </c>
      <c r="BW53" s="16">
        <v>0</v>
      </c>
      <c r="BX53" s="16">
        <v>82</v>
      </c>
      <c r="BY53" s="16">
        <v>63</v>
      </c>
      <c r="BZ53" s="16">
        <v>238</v>
      </c>
      <c r="CA53" s="16">
        <v>27</v>
      </c>
      <c r="CB53" s="16">
        <v>0</v>
      </c>
    </row>
    <row r="54" spans="1:80" ht="15.6" x14ac:dyDescent="0.3">
      <c r="A54" s="10">
        <v>5</v>
      </c>
      <c r="B54" s="10" t="s">
        <v>108</v>
      </c>
      <c r="C54" s="10" t="s">
        <v>109</v>
      </c>
      <c r="D54" s="10" t="s">
        <v>418</v>
      </c>
      <c r="E54" s="10" t="s">
        <v>370</v>
      </c>
      <c r="F54" s="10" t="s">
        <v>413</v>
      </c>
      <c r="G54" s="16">
        <v>35600493.829999998</v>
      </c>
      <c r="H54" s="16">
        <v>35600493.829999998</v>
      </c>
      <c r="I54" s="16">
        <f>+ 35600493.83-290323.21</f>
        <v>35310170.619999997</v>
      </c>
      <c r="J54" s="16">
        <v>7029879.5199999996</v>
      </c>
      <c r="K54" s="16">
        <v>1390754.67</v>
      </c>
      <c r="L54" s="16">
        <v>14438540.210000001</v>
      </c>
      <c r="M54" s="16">
        <v>0</v>
      </c>
      <c r="N54" s="16">
        <v>0</v>
      </c>
      <c r="O54" s="16">
        <v>52160.45</v>
      </c>
      <c r="P54" s="16">
        <v>1362888.2</v>
      </c>
      <c r="Q54" s="16">
        <v>0</v>
      </c>
      <c r="R54" s="16">
        <v>0</v>
      </c>
      <c r="S54" s="16">
        <v>4098867.69</v>
      </c>
      <c r="T54" s="16">
        <v>5120927.4800000004</v>
      </c>
      <c r="U54" s="16">
        <v>0</v>
      </c>
      <c r="V54" s="16">
        <v>0</v>
      </c>
      <c r="W54" s="16">
        <v>35450164.240000002</v>
      </c>
      <c r="X54" s="16">
        <v>0</v>
      </c>
      <c r="Y54" s="16">
        <v>35857666.200000003</v>
      </c>
      <c r="Z54" s="18">
        <v>0.1083599</v>
      </c>
      <c r="AA54" s="18">
        <v>5.4399999999999997E-2</v>
      </c>
      <c r="AB54" s="16">
        <v>1927645.48</v>
      </c>
      <c r="AC54" s="16">
        <v>0</v>
      </c>
      <c r="AD54" s="16">
        <v>0</v>
      </c>
      <c r="AE54" s="16">
        <v>0</v>
      </c>
      <c r="AF54" s="16">
        <v>0</v>
      </c>
      <c r="AG54" s="16">
        <f t="shared" si="0"/>
        <v>0</v>
      </c>
      <c r="AH54" s="16">
        <v>921546.75</v>
      </c>
      <c r="AI54" s="16">
        <v>75249.149999999994</v>
      </c>
      <c r="AJ54" s="16">
        <v>225420.65</v>
      </c>
      <c r="AK54" s="16">
        <v>150</v>
      </c>
      <c r="AL54" s="16">
        <v>107768.38</v>
      </c>
      <c r="AM54" s="16">
        <v>29375</v>
      </c>
      <c r="AN54" s="16">
        <v>51597.27</v>
      </c>
      <c r="AO54" s="16">
        <v>10800</v>
      </c>
      <c r="AP54" s="16">
        <v>4710</v>
      </c>
      <c r="AQ54" s="16">
        <v>993.91</v>
      </c>
      <c r="AR54" s="16">
        <v>91025.11</v>
      </c>
      <c r="AS54" s="16">
        <v>25677.439999999999</v>
      </c>
      <c r="AT54" s="16">
        <v>0</v>
      </c>
      <c r="AU54" s="16">
        <v>34332.71</v>
      </c>
      <c r="AV54" s="16">
        <v>8039.57</v>
      </c>
      <c r="AW54" s="16">
        <v>0</v>
      </c>
      <c r="AX54" s="16">
        <v>1734447.85</v>
      </c>
      <c r="AY54" s="34">
        <f t="shared" si="1"/>
        <v>0</v>
      </c>
      <c r="AZ54" s="16">
        <v>226034.1</v>
      </c>
      <c r="BA54" s="16">
        <v>0</v>
      </c>
      <c r="BB54" s="16">
        <v>196853</v>
      </c>
      <c r="BC54" s="16">
        <v>0</v>
      </c>
      <c r="BD54" s="16">
        <v>356514.57</v>
      </c>
      <c r="BE54" s="16">
        <v>0</v>
      </c>
      <c r="BF54" s="16">
        <v>0</v>
      </c>
      <c r="BG54" s="16">
        <v>0</v>
      </c>
      <c r="BH54" s="16">
        <f t="shared" si="2"/>
        <v>0</v>
      </c>
      <c r="BI54" s="16">
        <v>0</v>
      </c>
      <c r="BJ54" s="16">
        <v>6397</v>
      </c>
      <c r="BK54" s="16">
        <v>1895</v>
      </c>
      <c r="BL54" s="16">
        <v>258</v>
      </c>
      <c r="BM54" s="16">
        <v>0</v>
      </c>
      <c r="BN54" s="16">
        <v>-14</v>
      </c>
      <c r="BO54" s="16">
        <v>-119</v>
      </c>
      <c r="BP54" s="16">
        <v>-208</v>
      </c>
      <c r="BQ54" s="16">
        <v>-928</v>
      </c>
      <c r="BR54" s="16">
        <v>0</v>
      </c>
      <c r="BS54" s="16">
        <v>14</v>
      </c>
      <c r="BT54" s="16">
        <v>-838</v>
      </c>
      <c r="BU54" s="16">
        <v>-2</v>
      </c>
      <c r="BV54" s="16">
        <v>6455</v>
      </c>
      <c r="BW54" s="16">
        <v>2</v>
      </c>
      <c r="BX54" s="16">
        <v>111</v>
      </c>
      <c r="BY54" s="16">
        <v>67</v>
      </c>
      <c r="BZ54" s="16">
        <v>636</v>
      </c>
      <c r="CA54" s="16">
        <v>14</v>
      </c>
      <c r="CB54" s="16">
        <v>8</v>
      </c>
    </row>
    <row r="55" spans="1:80" ht="15.6" x14ac:dyDescent="0.3">
      <c r="A55" s="10">
        <v>5</v>
      </c>
      <c r="B55" s="10" t="s">
        <v>113</v>
      </c>
      <c r="C55" s="10" t="s">
        <v>114</v>
      </c>
      <c r="D55" s="10" t="s">
        <v>410</v>
      </c>
      <c r="E55" s="10" t="s">
        <v>373</v>
      </c>
      <c r="F55" s="10" t="s">
        <v>411</v>
      </c>
      <c r="G55" s="16">
        <v>24991704.68</v>
      </c>
      <c r="H55" s="16">
        <v>24991704.68</v>
      </c>
      <c r="I55" s="16">
        <v>24426459.170000002</v>
      </c>
      <c r="J55" s="16">
        <v>9273062.9399999995</v>
      </c>
      <c r="K55" s="16">
        <v>1300235.67</v>
      </c>
      <c r="L55" s="16">
        <v>6496126.79</v>
      </c>
      <c r="M55" s="16">
        <v>0</v>
      </c>
      <c r="N55" s="16">
        <v>5645.17</v>
      </c>
      <c r="O55" s="16">
        <v>17022.23</v>
      </c>
      <c r="P55" s="16">
        <v>630404.80000000005</v>
      </c>
      <c r="Q55" s="16">
        <v>13041.28</v>
      </c>
      <c r="R55" s="16">
        <v>3006.67</v>
      </c>
      <c r="S55" s="16">
        <v>2511254.94</v>
      </c>
      <c r="T55" s="16">
        <v>2089570.41</v>
      </c>
      <c r="U55" s="16">
        <v>0</v>
      </c>
      <c r="V55" s="16">
        <v>0</v>
      </c>
      <c r="W55" s="16">
        <v>23710560.449999999</v>
      </c>
      <c r="X55" s="16">
        <v>249380.51</v>
      </c>
      <c r="Y55" s="16">
        <v>23959940.960000001</v>
      </c>
      <c r="Z55" s="18">
        <v>8.526976E-2</v>
      </c>
      <c r="AA55" s="18">
        <v>5.8700000000000002E-2</v>
      </c>
      <c r="AB55" s="16">
        <v>1392882.67</v>
      </c>
      <c r="AC55" s="16">
        <v>0</v>
      </c>
      <c r="AD55" s="16">
        <v>0</v>
      </c>
      <c r="AE55" s="16">
        <v>0</v>
      </c>
      <c r="AF55" s="16">
        <v>0</v>
      </c>
      <c r="AG55" s="16">
        <f t="shared" si="0"/>
        <v>0</v>
      </c>
      <c r="AH55" s="16">
        <v>525460.46</v>
      </c>
      <c r="AI55" s="16">
        <v>53481.06</v>
      </c>
      <c r="AJ55" s="16">
        <v>114406.38</v>
      </c>
      <c r="AK55" s="16">
        <v>8738.5499999999993</v>
      </c>
      <c r="AL55" s="16">
        <v>65885.33</v>
      </c>
      <c r="AM55" s="16">
        <v>4100.2</v>
      </c>
      <c r="AN55" s="16">
        <v>52621.75</v>
      </c>
      <c r="AO55" s="16">
        <v>10800</v>
      </c>
      <c r="AP55" s="16">
        <v>36030</v>
      </c>
      <c r="AQ55" s="16">
        <v>69191.899999999994</v>
      </c>
      <c r="AR55" s="16">
        <v>74006.47</v>
      </c>
      <c r="AS55" s="16">
        <v>19722.32</v>
      </c>
      <c r="AT55" s="16">
        <v>0</v>
      </c>
      <c r="AU55" s="16">
        <v>10084.68</v>
      </c>
      <c r="AV55" s="16">
        <v>15631.42</v>
      </c>
      <c r="AW55" s="16">
        <v>0</v>
      </c>
      <c r="AX55" s="16">
        <v>1149102.83</v>
      </c>
      <c r="AY55" s="34">
        <f t="shared" si="1"/>
        <v>0</v>
      </c>
      <c r="AZ55" s="16">
        <v>207656.35</v>
      </c>
      <c r="BA55" s="16">
        <v>0</v>
      </c>
      <c r="BB55" s="16">
        <v>196852.6</v>
      </c>
      <c r="BC55" s="16">
        <v>0</v>
      </c>
      <c r="BD55" s="16">
        <v>173429.81</v>
      </c>
      <c r="BE55" s="16">
        <v>0</v>
      </c>
      <c r="BF55" s="16">
        <v>0</v>
      </c>
      <c r="BG55" s="16">
        <v>0</v>
      </c>
      <c r="BH55" s="16">
        <f t="shared" si="2"/>
        <v>0</v>
      </c>
      <c r="BI55" s="16">
        <v>0</v>
      </c>
      <c r="BJ55" s="16">
        <v>2352</v>
      </c>
      <c r="BK55" s="16">
        <v>967</v>
      </c>
      <c r="BL55" s="16">
        <v>45</v>
      </c>
      <c r="BM55" s="16">
        <v>0</v>
      </c>
      <c r="BN55" s="16">
        <v>-14</v>
      </c>
      <c r="BO55" s="16">
        <v>-39</v>
      </c>
      <c r="BP55" s="16">
        <v>-91</v>
      </c>
      <c r="BQ55" s="16">
        <v>-442</v>
      </c>
      <c r="BR55" s="16">
        <v>0</v>
      </c>
      <c r="BS55" s="16">
        <v>-8</v>
      </c>
      <c r="BT55" s="16">
        <v>-319</v>
      </c>
      <c r="BU55" s="16">
        <v>-2</v>
      </c>
      <c r="BV55" s="16">
        <v>2449</v>
      </c>
      <c r="BW55" s="16">
        <v>11</v>
      </c>
      <c r="BX55" s="16">
        <v>74</v>
      </c>
      <c r="BY55" s="16">
        <v>15</v>
      </c>
      <c r="BZ55" s="16">
        <v>135</v>
      </c>
      <c r="CA55" s="16">
        <v>85</v>
      </c>
      <c r="CB55" s="16">
        <v>6</v>
      </c>
    </row>
    <row r="56" spans="1:80" ht="15.6" x14ac:dyDescent="0.3">
      <c r="A56" s="10">
        <v>5</v>
      </c>
      <c r="B56" s="10" t="s">
        <v>184</v>
      </c>
      <c r="C56" s="10" t="s">
        <v>185</v>
      </c>
      <c r="D56" s="10" t="s">
        <v>419</v>
      </c>
      <c r="E56" s="10" t="s">
        <v>370</v>
      </c>
      <c r="F56" s="10" t="s">
        <v>413</v>
      </c>
      <c r="G56" s="16">
        <v>39767514.390000001</v>
      </c>
      <c r="H56" s="16">
        <v>39767514.390000001</v>
      </c>
      <c r="I56" s="16">
        <v>39038128.25</v>
      </c>
      <c r="J56" s="16">
        <v>9930566.75</v>
      </c>
      <c r="K56" s="16">
        <v>2864082.03</v>
      </c>
      <c r="L56" s="16">
        <v>11073668.34</v>
      </c>
      <c r="M56" s="16">
        <v>0</v>
      </c>
      <c r="N56" s="16">
        <v>0</v>
      </c>
      <c r="O56" s="16">
        <v>8087.42</v>
      </c>
      <c r="P56" s="16">
        <v>1003462.51</v>
      </c>
      <c r="Q56" s="16">
        <v>0</v>
      </c>
      <c r="R56" s="16">
        <v>0</v>
      </c>
      <c r="S56" s="16">
        <v>7938813.5099999998</v>
      </c>
      <c r="T56" s="16">
        <v>4262532.1100000003</v>
      </c>
      <c r="U56" s="16">
        <v>0</v>
      </c>
      <c r="V56" s="16">
        <v>0</v>
      </c>
      <c r="W56" s="16">
        <v>39233092.630000003</v>
      </c>
      <c r="X56" s="16">
        <v>17181.5</v>
      </c>
      <c r="Y56" s="16">
        <v>39250274.130000003</v>
      </c>
      <c r="Z56" s="18">
        <v>0.12671879999999999</v>
      </c>
      <c r="AA56" s="18">
        <v>4.36E-2</v>
      </c>
      <c r="AB56" s="16">
        <v>1710291.49</v>
      </c>
      <c r="AC56" s="16">
        <v>0</v>
      </c>
      <c r="AD56" s="16">
        <v>0</v>
      </c>
      <c r="AE56" s="16">
        <v>0</v>
      </c>
      <c r="AF56" s="16">
        <v>0</v>
      </c>
      <c r="AG56" s="16">
        <f t="shared" si="0"/>
        <v>0</v>
      </c>
      <c r="AH56" s="16">
        <v>823292.15</v>
      </c>
      <c r="AI56" s="16">
        <v>67196.17</v>
      </c>
      <c r="AJ56" s="16">
        <v>173926.46</v>
      </c>
      <c r="AK56" s="16">
        <v>0</v>
      </c>
      <c r="AL56" s="16">
        <v>114918</v>
      </c>
      <c r="AM56" s="16">
        <v>33314.949999999997</v>
      </c>
      <c r="AN56" s="16">
        <v>37036.550000000003</v>
      </c>
      <c r="AO56" s="16">
        <v>10400</v>
      </c>
      <c r="AP56" s="16">
        <v>0</v>
      </c>
      <c r="AQ56" s="16">
        <v>0</v>
      </c>
      <c r="AR56" s="16">
        <v>69943.740000000005</v>
      </c>
      <c r="AS56" s="16">
        <v>21541.78</v>
      </c>
      <c r="AT56" s="16">
        <v>24991.06</v>
      </c>
      <c r="AU56" s="16">
        <v>7711.2</v>
      </c>
      <c r="AV56" s="16">
        <v>8309.64</v>
      </c>
      <c r="AW56" s="16">
        <v>0</v>
      </c>
      <c r="AX56" s="16">
        <v>1522008.17</v>
      </c>
      <c r="AY56" s="34">
        <f t="shared" si="1"/>
        <v>0</v>
      </c>
      <c r="AZ56" s="16">
        <v>1252771.22</v>
      </c>
      <c r="BA56" s="16">
        <v>0</v>
      </c>
      <c r="BB56" s="16">
        <v>196853.04</v>
      </c>
      <c r="BC56" s="16">
        <v>0.04</v>
      </c>
      <c r="BD56" s="16">
        <v>314492.09999999998</v>
      </c>
      <c r="BE56" s="16">
        <v>0</v>
      </c>
      <c r="BF56" s="16">
        <v>0</v>
      </c>
      <c r="BG56" s="16">
        <v>0</v>
      </c>
      <c r="BH56" s="16">
        <f t="shared" si="2"/>
        <v>0</v>
      </c>
      <c r="BI56" s="16">
        <v>0</v>
      </c>
      <c r="BJ56" s="16">
        <v>4772</v>
      </c>
      <c r="BK56" s="16">
        <v>1588</v>
      </c>
      <c r="BL56" s="16">
        <v>0</v>
      </c>
      <c r="BM56" s="16">
        <v>0</v>
      </c>
      <c r="BN56" s="16">
        <v>-47</v>
      </c>
      <c r="BO56" s="16">
        <v>-125</v>
      </c>
      <c r="BP56" s="16">
        <v>-337</v>
      </c>
      <c r="BQ56" s="16">
        <v>-664</v>
      </c>
      <c r="BR56" s="16">
        <v>0</v>
      </c>
      <c r="BS56" s="16">
        <v>0</v>
      </c>
      <c r="BT56" s="16">
        <v>-395</v>
      </c>
      <c r="BU56" s="16">
        <v>-4</v>
      </c>
      <c r="BV56" s="16">
        <v>4788</v>
      </c>
      <c r="BW56" s="16">
        <v>6</v>
      </c>
      <c r="BX56" s="16">
        <v>164</v>
      </c>
      <c r="BY56" s="16">
        <v>54</v>
      </c>
      <c r="BZ56" s="16">
        <v>153</v>
      </c>
      <c r="CA56" s="16">
        <v>13</v>
      </c>
      <c r="CB56" s="16">
        <v>5</v>
      </c>
    </row>
    <row r="57" spans="1:80" ht="17.399999999999999" customHeight="1" x14ac:dyDescent="0.3">
      <c r="A57" s="10">
        <v>5</v>
      </c>
      <c r="B57" s="10" t="s">
        <v>198</v>
      </c>
      <c r="C57" s="10" t="s">
        <v>199</v>
      </c>
      <c r="D57" s="15" t="s">
        <v>417</v>
      </c>
      <c r="E57" s="10" t="s">
        <v>370</v>
      </c>
      <c r="F57" s="10" t="s">
        <v>413</v>
      </c>
      <c r="G57" s="16">
        <v>61282511.210000001</v>
      </c>
      <c r="H57" s="16">
        <v>61306395.810000002</v>
      </c>
      <c r="I57" s="16">
        <v>60140006.530000001</v>
      </c>
      <c r="J57" s="16">
        <v>11779393</v>
      </c>
      <c r="K57" s="16">
        <v>3502959.44</v>
      </c>
      <c r="L57" s="16">
        <v>21664320.620000001</v>
      </c>
      <c r="M57" s="16">
        <v>0</v>
      </c>
      <c r="N57" s="16">
        <v>0</v>
      </c>
      <c r="O57" s="16">
        <v>58959.6</v>
      </c>
      <c r="P57" s="16">
        <v>3381573.57</v>
      </c>
      <c r="Q57" s="16">
        <v>0</v>
      </c>
      <c r="R57" s="16">
        <v>0</v>
      </c>
      <c r="S57" s="16">
        <v>9467684.3200000003</v>
      </c>
      <c r="T57" s="16">
        <v>7596945.4100000001</v>
      </c>
      <c r="U57" s="16">
        <v>0</v>
      </c>
      <c r="V57" s="16">
        <v>0</v>
      </c>
      <c r="W57" s="16">
        <v>60032548.079999998</v>
      </c>
      <c r="X57" s="16">
        <v>34938.65</v>
      </c>
      <c r="Y57" s="16">
        <v>60067486.729999997</v>
      </c>
      <c r="Z57" s="18">
        <v>0.12323000000000001</v>
      </c>
      <c r="AA57" s="18">
        <v>4.2999999999999997E-2</v>
      </c>
      <c r="AB57" s="16">
        <v>2579160.12</v>
      </c>
      <c r="AC57" s="16">
        <v>0</v>
      </c>
      <c r="AD57" s="16">
        <v>0</v>
      </c>
      <c r="AE57" s="16">
        <v>0</v>
      </c>
      <c r="AF57" s="16">
        <v>0</v>
      </c>
      <c r="AG57" s="16">
        <f t="shared" si="0"/>
        <v>0</v>
      </c>
      <c r="AH57" s="16">
        <v>1227887.3799999999</v>
      </c>
      <c r="AI57" s="16">
        <v>101823.97</v>
      </c>
      <c r="AJ57" s="16">
        <v>226123.9</v>
      </c>
      <c r="AK57" s="16">
        <v>63446.6</v>
      </c>
      <c r="AL57" s="16">
        <v>157994.14000000001</v>
      </c>
      <c r="AM57" s="16">
        <v>32200</v>
      </c>
      <c r="AN57" s="16">
        <v>50112.98</v>
      </c>
      <c r="AO57" s="16">
        <v>15550</v>
      </c>
      <c r="AP57" s="16">
        <v>2080.15</v>
      </c>
      <c r="AQ57" s="16">
        <v>0</v>
      </c>
      <c r="AR57" s="16">
        <v>89551.37</v>
      </c>
      <c r="AS57" s="16">
        <v>34174.269999999997</v>
      </c>
      <c r="AT57" s="16">
        <v>0</v>
      </c>
      <c r="AU57" s="16">
        <v>14357.16</v>
      </c>
      <c r="AV57" s="16">
        <v>62546</v>
      </c>
      <c r="AW57" s="16">
        <v>0</v>
      </c>
      <c r="AX57" s="16">
        <v>2308109.41</v>
      </c>
      <c r="AY57" s="34">
        <f t="shared" si="1"/>
        <v>0</v>
      </c>
      <c r="AZ57" s="16">
        <v>994436.82</v>
      </c>
      <c r="BA57" s="16">
        <v>0</v>
      </c>
      <c r="BB57" s="16">
        <v>196853</v>
      </c>
      <c r="BC57" s="16">
        <v>0</v>
      </c>
      <c r="BD57" s="16">
        <v>395133.01</v>
      </c>
      <c r="BE57" s="16">
        <v>0</v>
      </c>
      <c r="BF57" s="16">
        <v>0</v>
      </c>
      <c r="BG57" s="16">
        <v>0</v>
      </c>
      <c r="BH57" s="16">
        <f t="shared" si="2"/>
        <v>0</v>
      </c>
      <c r="BI57" s="16">
        <v>0</v>
      </c>
      <c r="BJ57" s="16">
        <v>9447</v>
      </c>
      <c r="BK57" s="16">
        <v>2927</v>
      </c>
      <c r="BL57" s="16">
        <v>361</v>
      </c>
      <c r="BM57" s="16">
        <v>0</v>
      </c>
      <c r="BN57" s="16">
        <v>-21</v>
      </c>
      <c r="BO57" s="16">
        <v>-91</v>
      </c>
      <c r="BP57" s="16">
        <v>-593</v>
      </c>
      <c r="BQ57" s="16">
        <v>-970</v>
      </c>
      <c r="BR57" s="16">
        <v>885</v>
      </c>
      <c r="BS57" s="16">
        <v>0</v>
      </c>
      <c r="BT57" s="16">
        <v>-1151</v>
      </c>
      <c r="BU57" s="16">
        <v>-8</v>
      </c>
      <c r="BV57" s="16">
        <v>10786</v>
      </c>
      <c r="BW57" s="16">
        <v>50</v>
      </c>
      <c r="BX57" s="16">
        <v>146</v>
      </c>
      <c r="BY57" s="16">
        <v>48</v>
      </c>
      <c r="BZ57" s="16">
        <v>578</v>
      </c>
      <c r="CA57" s="16">
        <v>269</v>
      </c>
      <c r="CB57" s="16">
        <v>8</v>
      </c>
    </row>
    <row r="58" spans="1:80" ht="15.6" x14ac:dyDescent="0.3">
      <c r="A58" s="10">
        <v>5</v>
      </c>
      <c r="B58" s="10" t="s">
        <v>209</v>
      </c>
      <c r="C58" s="10" t="s">
        <v>210</v>
      </c>
      <c r="D58" s="10" t="s">
        <v>401</v>
      </c>
      <c r="E58" s="10" t="s">
        <v>370</v>
      </c>
      <c r="F58" s="10" t="s">
        <v>413</v>
      </c>
      <c r="G58" s="16">
        <v>25944422.809999999</v>
      </c>
      <c r="H58" s="16">
        <v>25944422.809999999</v>
      </c>
      <c r="I58" s="16">
        <v>24756316.030000001</v>
      </c>
      <c r="J58" s="16">
        <v>2628311.25</v>
      </c>
      <c r="K58" s="16">
        <v>1354206.08</v>
      </c>
      <c r="L58" s="16">
        <v>11162240.91</v>
      </c>
      <c r="M58" s="16">
        <v>0</v>
      </c>
      <c r="N58" s="16">
        <v>0</v>
      </c>
      <c r="O58" s="16">
        <v>8272.1299999999992</v>
      </c>
      <c r="P58" s="16">
        <v>1237318.26</v>
      </c>
      <c r="Q58" s="16">
        <v>0</v>
      </c>
      <c r="R58" s="16">
        <v>0</v>
      </c>
      <c r="S58" s="16">
        <v>3590376.65</v>
      </c>
      <c r="T58" s="16">
        <v>3276278.43</v>
      </c>
      <c r="U58" s="16">
        <v>0</v>
      </c>
      <c r="V58" s="16">
        <v>0</v>
      </c>
      <c r="W58" s="16">
        <v>24747447.690000001</v>
      </c>
      <c r="X58" s="16">
        <v>0</v>
      </c>
      <c r="Y58" s="16">
        <v>24747447.690000001</v>
      </c>
      <c r="Z58" s="18">
        <v>2.9066740000000001E-2</v>
      </c>
      <c r="AA58" s="18">
        <v>6.0199999999999997E-2</v>
      </c>
      <c r="AB58" s="16">
        <v>1490443.98</v>
      </c>
      <c r="AC58" s="16">
        <v>0</v>
      </c>
      <c r="AD58" s="16">
        <v>0</v>
      </c>
      <c r="AE58" s="16">
        <v>0</v>
      </c>
      <c r="AF58" s="16">
        <v>0</v>
      </c>
      <c r="AG58" s="16">
        <f t="shared" si="0"/>
        <v>0</v>
      </c>
      <c r="AH58" s="16">
        <v>637624.75</v>
      </c>
      <c r="AI58" s="16">
        <v>51967.03</v>
      </c>
      <c r="AJ58" s="16">
        <v>148159.87</v>
      </c>
      <c r="AK58" s="16">
        <v>0</v>
      </c>
      <c r="AL58" s="16">
        <v>126464.4</v>
      </c>
      <c r="AM58" s="16">
        <v>18715.57</v>
      </c>
      <c r="AN58" s="16">
        <v>53692.480000000003</v>
      </c>
      <c r="AO58" s="16">
        <v>10400</v>
      </c>
      <c r="AP58" s="16">
        <v>27352.5</v>
      </c>
      <c r="AQ58" s="16">
        <v>3318.7</v>
      </c>
      <c r="AR58" s="16">
        <v>69771.75</v>
      </c>
      <c r="AS58" s="16">
        <v>21187.62</v>
      </c>
      <c r="AT58" s="16">
        <v>14831.5</v>
      </c>
      <c r="AU58" s="16">
        <v>5906.74</v>
      </c>
      <c r="AV58" s="16">
        <v>24932.84</v>
      </c>
      <c r="AW58" s="16">
        <v>0</v>
      </c>
      <c r="AX58" s="16">
        <v>1319901.92</v>
      </c>
      <c r="AY58" s="34">
        <f t="shared" si="1"/>
        <v>0</v>
      </c>
      <c r="AZ58" s="16">
        <v>257278.83</v>
      </c>
      <c r="BA58" s="16">
        <v>0</v>
      </c>
      <c r="BB58" s="16">
        <v>196852.92</v>
      </c>
      <c r="BC58" s="16">
        <v>0</v>
      </c>
      <c r="BD58" s="16">
        <v>231014.45</v>
      </c>
      <c r="BE58" s="16">
        <v>0</v>
      </c>
      <c r="BF58" s="16">
        <v>0</v>
      </c>
      <c r="BG58" s="16">
        <v>0</v>
      </c>
      <c r="BH58" s="16">
        <f t="shared" si="2"/>
        <v>0</v>
      </c>
      <c r="BI58" s="16">
        <v>0</v>
      </c>
      <c r="BJ58" s="16">
        <v>4215</v>
      </c>
      <c r="BK58" s="16">
        <v>1212</v>
      </c>
      <c r="BL58" s="16">
        <v>11</v>
      </c>
      <c r="BM58" s="16">
        <v>-2</v>
      </c>
      <c r="BN58" s="16">
        <v>-8</v>
      </c>
      <c r="BO58" s="16">
        <v>-91</v>
      </c>
      <c r="BP58" s="16">
        <v>-84</v>
      </c>
      <c r="BQ58" s="16">
        <v>-455</v>
      </c>
      <c r="BR58" s="16">
        <v>0</v>
      </c>
      <c r="BS58" s="16">
        <v>-1</v>
      </c>
      <c r="BT58" s="16">
        <v>-376</v>
      </c>
      <c r="BU58" s="16">
        <v>-2</v>
      </c>
      <c r="BV58" s="16">
        <v>4419</v>
      </c>
      <c r="BW58" s="16">
        <v>9</v>
      </c>
      <c r="BX58" s="16">
        <v>61</v>
      </c>
      <c r="BY58" s="16">
        <v>48</v>
      </c>
      <c r="BZ58" s="16">
        <v>247</v>
      </c>
      <c r="CA58" s="16">
        <v>18</v>
      </c>
      <c r="CB58" s="16">
        <v>4</v>
      </c>
    </row>
    <row r="59" spans="1:80" ht="15.6" x14ac:dyDescent="0.3">
      <c r="A59" s="10">
        <v>5</v>
      </c>
      <c r="B59" s="10" t="s">
        <v>213</v>
      </c>
      <c r="C59" s="10" t="s">
        <v>214</v>
      </c>
      <c r="D59" s="10" t="s">
        <v>420</v>
      </c>
      <c r="E59" s="10" t="s">
        <v>364</v>
      </c>
      <c r="F59" s="10" t="s">
        <v>411</v>
      </c>
      <c r="G59" s="16">
        <v>28373142.77</v>
      </c>
      <c r="H59" s="16">
        <v>28373142.77</v>
      </c>
      <c r="I59" s="16">
        <v>27501447.780000001</v>
      </c>
      <c r="J59" s="16">
        <v>6269731.6799999997</v>
      </c>
      <c r="K59" s="16">
        <v>1767647.96</v>
      </c>
      <c r="L59" s="16">
        <v>10039288.82</v>
      </c>
      <c r="M59" s="16">
        <v>989568.48</v>
      </c>
      <c r="N59" s="16">
        <v>112855.39</v>
      </c>
      <c r="O59" s="16">
        <v>0</v>
      </c>
      <c r="P59" s="16">
        <v>981149.87</v>
      </c>
      <c r="Q59" s="16">
        <v>23376.49</v>
      </c>
      <c r="R59" s="16">
        <v>10.74</v>
      </c>
      <c r="S59" s="16">
        <v>2630019.4700000002</v>
      </c>
      <c r="T59" s="16">
        <v>2197348.84</v>
      </c>
      <c r="U59" s="16">
        <v>0</v>
      </c>
      <c r="V59" s="16">
        <v>0</v>
      </c>
      <c r="W59" s="16">
        <v>25386954.84</v>
      </c>
      <c r="X59" s="16">
        <v>1475621.36</v>
      </c>
      <c r="Y59" s="16">
        <v>26862576.199999999</v>
      </c>
      <c r="Z59" s="18">
        <v>0.12568969999999999</v>
      </c>
      <c r="AA59" s="18">
        <v>5.9200000000000003E-2</v>
      </c>
      <c r="AB59" s="16">
        <v>1501768.2</v>
      </c>
      <c r="AC59" s="16">
        <v>0</v>
      </c>
      <c r="AD59" s="16">
        <v>0</v>
      </c>
      <c r="AE59" s="16">
        <v>0</v>
      </c>
      <c r="AF59" s="16">
        <v>0</v>
      </c>
      <c r="AG59" s="16">
        <f t="shared" si="0"/>
        <v>0</v>
      </c>
      <c r="AH59" s="16">
        <v>626357.87</v>
      </c>
      <c r="AI59" s="16">
        <v>51332.68</v>
      </c>
      <c r="AJ59" s="16">
        <v>127004.96</v>
      </c>
      <c r="AK59" s="16">
        <v>17515.849999999999</v>
      </c>
      <c r="AL59" s="16">
        <v>47809.8</v>
      </c>
      <c r="AM59" s="16">
        <v>0</v>
      </c>
      <c r="AN59" s="16">
        <v>86419.32</v>
      </c>
      <c r="AO59" s="16">
        <v>10400</v>
      </c>
      <c r="AP59" s="16">
        <v>11250</v>
      </c>
      <c r="AQ59" s="16">
        <v>137956.72</v>
      </c>
      <c r="AR59" s="16">
        <v>40761.58</v>
      </c>
      <c r="AS59" s="16">
        <v>3656.77</v>
      </c>
      <c r="AT59" s="16">
        <v>0</v>
      </c>
      <c r="AU59" s="16">
        <v>8230.73</v>
      </c>
      <c r="AV59" s="16">
        <v>2405.8000000000002</v>
      </c>
      <c r="AW59" s="16">
        <v>0</v>
      </c>
      <c r="AX59" s="16">
        <v>1275482.6499999999</v>
      </c>
      <c r="AY59" s="34">
        <f t="shared" si="1"/>
        <v>0</v>
      </c>
      <c r="AZ59" s="16">
        <v>203641.1</v>
      </c>
      <c r="BA59" s="16">
        <v>0</v>
      </c>
      <c r="BB59" s="16">
        <v>196853</v>
      </c>
      <c r="BC59" s="16">
        <v>0</v>
      </c>
      <c r="BD59" s="16">
        <v>259105.48</v>
      </c>
      <c r="BE59" s="16">
        <v>0</v>
      </c>
      <c r="BF59" s="16">
        <v>0</v>
      </c>
      <c r="BG59" s="16">
        <v>0</v>
      </c>
      <c r="BH59" s="16">
        <f t="shared" si="2"/>
        <v>0</v>
      </c>
      <c r="BI59" s="16">
        <v>0</v>
      </c>
      <c r="BJ59" s="16">
        <v>4125</v>
      </c>
      <c r="BK59" s="16">
        <v>1342</v>
      </c>
      <c r="BL59" s="16">
        <v>2</v>
      </c>
      <c r="BM59" s="16">
        <v>0</v>
      </c>
      <c r="BN59" s="16">
        <v>-21</v>
      </c>
      <c r="BO59" s="16">
        <v>-37</v>
      </c>
      <c r="BP59" s="16">
        <v>-50</v>
      </c>
      <c r="BQ59" s="16">
        <v>-388</v>
      </c>
      <c r="BR59" s="16">
        <v>0</v>
      </c>
      <c r="BS59" s="16">
        <v>-1</v>
      </c>
      <c r="BT59" s="16">
        <v>-663</v>
      </c>
      <c r="BU59" s="16">
        <v>-3</v>
      </c>
      <c r="BV59" s="16">
        <v>4306</v>
      </c>
      <c r="BW59" s="16">
        <v>4</v>
      </c>
      <c r="BX59" s="16">
        <v>176</v>
      </c>
      <c r="BY59" s="16">
        <v>133</v>
      </c>
      <c r="BZ59" s="16">
        <v>212</v>
      </c>
      <c r="CA59" s="16">
        <v>152</v>
      </c>
      <c r="CB59" s="16">
        <v>2</v>
      </c>
    </row>
    <row r="60" spans="1:80" ht="15.6" x14ac:dyDescent="0.3">
      <c r="A60" s="10">
        <v>6</v>
      </c>
      <c r="B60" s="10" t="s">
        <v>58</v>
      </c>
      <c r="C60" s="10" t="s">
        <v>59</v>
      </c>
      <c r="D60" s="10" t="s">
        <v>421</v>
      </c>
      <c r="E60" s="10" t="s">
        <v>367</v>
      </c>
      <c r="F60" s="10" t="s">
        <v>422</v>
      </c>
      <c r="G60" s="16">
        <v>32425857.210000001</v>
      </c>
      <c r="H60" s="16">
        <v>32425857.210000001</v>
      </c>
      <c r="I60" s="16">
        <v>31809847.210000001</v>
      </c>
      <c r="J60" s="16">
        <v>59648.75</v>
      </c>
      <c r="K60" s="16">
        <v>4292444.8600000003</v>
      </c>
      <c r="L60" s="16">
        <v>9336656.9399999995</v>
      </c>
      <c r="M60" s="16">
        <v>0</v>
      </c>
      <c r="N60" s="16">
        <v>45031.46</v>
      </c>
      <c r="O60" s="16">
        <v>0</v>
      </c>
      <c r="P60" s="16">
        <v>2573775.29</v>
      </c>
      <c r="Q60" s="16">
        <v>0</v>
      </c>
      <c r="R60" s="16">
        <v>28119.54</v>
      </c>
      <c r="S60" s="16">
        <v>10210080.68</v>
      </c>
      <c r="T60" s="16">
        <v>2917457.7</v>
      </c>
      <c r="U60" s="16">
        <v>0</v>
      </c>
      <c r="V60" s="16">
        <v>0</v>
      </c>
      <c r="W60" s="16">
        <v>31848659.719999999</v>
      </c>
      <c r="X60" s="16">
        <v>383834.76</v>
      </c>
      <c r="Y60" s="16">
        <v>32232494.48</v>
      </c>
      <c r="Z60" s="18">
        <v>0.1012898</v>
      </c>
      <c r="AA60" s="18">
        <v>7.7200000000000005E-2</v>
      </c>
      <c r="AB60" s="16">
        <v>2458595.5</v>
      </c>
      <c r="AC60" s="16">
        <v>0</v>
      </c>
      <c r="AD60" s="16">
        <v>0</v>
      </c>
      <c r="AE60" s="16">
        <v>0</v>
      </c>
      <c r="AF60" s="16">
        <v>0</v>
      </c>
      <c r="AG60" s="16">
        <f t="shared" si="0"/>
        <v>0</v>
      </c>
      <c r="AH60" s="16">
        <v>919237.38</v>
      </c>
      <c r="AI60" s="16">
        <v>82226.009999999995</v>
      </c>
      <c r="AJ60" s="16">
        <v>268360.02</v>
      </c>
      <c r="AK60" s="16">
        <v>39615.83</v>
      </c>
      <c r="AL60" s="16">
        <v>217382.06</v>
      </c>
      <c r="AM60" s="16">
        <v>55490.09</v>
      </c>
      <c r="AN60" s="16">
        <v>55526.64</v>
      </c>
      <c r="AO60" s="16">
        <v>9000</v>
      </c>
      <c r="AP60" s="16">
        <v>32063.66</v>
      </c>
      <c r="AQ60" s="16">
        <v>98123.75</v>
      </c>
      <c r="AR60" s="16">
        <v>187242.36</v>
      </c>
      <c r="AS60" s="16">
        <v>22860.73</v>
      </c>
      <c r="AT60" s="16">
        <v>14153.13</v>
      </c>
      <c r="AU60" s="16">
        <v>0</v>
      </c>
      <c r="AV60" s="16">
        <v>90323.7</v>
      </c>
      <c r="AW60" s="16">
        <v>0</v>
      </c>
      <c r="AX60" s="16">
        <v>2233227.7000000002</v>
      </c>
      <c r="AY60" s="34">
        <f t="shared" si="1"/>
        <v>0</v>
      </c>
      <c r="AZ60" s="16">
        <v>1039311.03</v>
      </c>
      <c r="BA60" s="16">
        <v>305.62</v>
      </c>
      <c r="BB60" s="16">
        <v>196853</v>
      </c>
      <c r="BC60" s="16">
        <v>0</v>
      </c>
      <c r="BD60" s="16">
        <v>419708.32</v>
      </c>
      <c r="BE60" s="16">
        <v>0</v>
      </c>
      <c r="BF60" s="16">
        <v>0</v>
      </c>
      <c r="BG60" s="16">
        <v>0</v>
      </c>
      <c r="BH60" s="16">
        <f t="shared" si="2"/>
        <v>0</v>
      </c>
      <c r="BI60" s="16">
        <v>0</v>
      </c>
      <c r="BJ60" s="16">
        <v>4063</v>
      </c>
      <c r="BK60" s="16">
        <v>1765</v>
      </c>
      <c r="BL60" s="16">
        <v>27</v>
      </c>
      <c r="BM60" s="16">
        <v>-20</v>
      </c>
      <c r="BN60" s="16">
        <v>-114</v>
      </c>
      <c r="BO60" s="16">
        <v>-141</v>
      </c>
      <c r="BP60" s="16">
        <v>-517</v>
      </c>
      <c r="BQ60" s="16">
        <v>-406</v>
      </c>
      <c r="BR60" s="16">
        <v>7</v>
      </c>
      <c r="BS60" s="16">
        <v>-50</v>
      </c>
      <c r="BT60" s="16">
        <v>-352</v>
      </c>
      <c r="BU60" s="16">
        <v>-2</v>
      </c>
      <c r="BV60" s="16">
        <v>4260</v>
      </c>
      <c r="BW60" s="16">
        <v>16</v>
      </c>
      <c r="BX60" s="16">
        <v>71</v>
      </c>
      <c r="BY60" s="16">
        <v>37</v>
      </c>
      <c r="BZ60" s="16">
        <v>246</v>
      </c>
      <c r="CA60" s="16">
        <v>0</v>
      </c>
      <c r="CB60" s="16">
        <v>0</v>
      </c>
    </row>
    <row r="61" spans="1:80" ht="15.6" x14ac:dyDescent="0.3">
      <c r="A61" s="10">
        <v>6</v>
      </c>
      <c r="B61" s="10" t="s">
        <v>167</v>
      </c>
      <c r="C61" s="10" t="s">
        <v>168</v>
      </c>
      <c r="D61" s="10" t="s">
        <v>423</v>
      </c>
      <c r="E61" s="10" t="s">
        <v>364</v>
      </c>
      <c r="F61" s="10" t="s">
        <v>422</v>
      </c>
      <c r="G61" s="16">
        <v>24277830.219999999</v>
      </c>
      <c r="H61" s="16">
        <v>24295485.02</v>
      </c>
      <c r="I61" s="16">
        <v>23726306.390000001</v>
      </c>
      <c r="J61" s="16">
        <v>0</v>
      </c>
      <c r="K61" s="16">
        <v>1504005.64</v>
      </c>
      <c r="L61" s="16">
        <v>9770155.0399999991</v>
      </c>
      <c r="M61" s="16">
        <v>0</v>
      </c>
      <c r="N61" s="16">
        <v>0</v>
      </c>
      <c r="O61" s="16">
        <v>0</v>
      </c>
      <c r="P61" s="16">
        <v>1539024.44</v>
      </c>
      <c r="Q61" s="16">
        <v>0</v>
      </c>
      <c r="R61" s="16">
        <v>0</v>
      </c>
      <c r="S61" s="16">
        <v>6332161.5</v>
      </c>
      <c r="T61" s="16">
        <v>2307404.66</v>
      </c>
      <c r="U61" s="16">
        <v>0</v>
      </c>
      <c r="V61" s="16">
        <v>95814.16</v>
      </c>
      <c r="W61" s="16">
        <v>23316685.649999999</v>
      </c>
      <c r="X61" s="16">
        <v>114453.86</v>
      </c>
      <c r="Y61" s="16">
        <v>23431139.510000002</v>
      </c>
      <c r="Z61" s="18">
        <v>7.8804470000000001E-2</v>
      </c>
      <c r="AA61" s="18">
        <v>7.9899999999999999E-2</v>
      </c>
      <c r="AB61" s="16">
        <v>1866246.51</v>
      </c>
      <c r="AC61" s="16">
        <v>2312.14</v>
      </c>
      <c r="AD61" s="16">
        <v>31621.61</v>
      </c>
      <c r="AE61" s="16">
        <v>15142.4</v>
      </c>
      <c r="AF61" s="16">
        <v>2696.73</v>
      </c>
      <c r="AG61" s="16">
        <f t="shared" si="0"/>
        <v>17839.13</v>
      </c>
      <c r="AH61" s="16">
        <v>906493.23</v>
      </c>
      <c r="AI61" s="16">
        <v>68695.199999999997</v>
      </c>
      <c r="AJ61" s="16">
        <v>203887.89</v>
      </c>
      <c r="AK61" s="16">
        <v>0</v>
      </c>
      <c r="AL61" s="16">
        <v>129949.08</v>
      </c>
      <c r="AM61" s="16">
        <v>53000</v>
      </c>
      <c r="AN61" s="16">
        <v>118325.44</v>
      </c>
      <c r="AO61" s="16">
        <v>9000</v>
      </c>
      <c r="AP61" s="16">
        <v>0</v>
      </c>
      <c r="AQ61" s="16">
        <v>64348.68</v>
      </c>
      <c r="AR61" s="16">
        <v>60139.92</v>
      </c>
      <c r="AS61" s="16">
        <v>1507.34</v>
      </c>
      <c r="AT61" s="16">
        <v>4445.04</v>
      </c>
      <c r="AU61" s="16">
        <v>19559.400000000001</v>
      </c>
      <c r="AV61" s="16">
        <v>47877.15</v>
      </c>
      <c r="AW61" s="16">
        <v>0</v>
      </c>
      <c r="AX61" s="16">
        <v>1861677.23</v>
      </c>
      <c r="AY61" s="34">
        <f t="shared" si="1"/>
        <v>0</v>
      </c>
      <c r="AZ61" s="16">
        <v>0</v>
      </c>
      <c r="BA61" s="16">
        <v>0</v>
      </c>
      <c r="BB61" s="16">
        <v>196853</v>
      </c>
      <c r="BC61" s="16">
        <v>0</v>
      </c>
      <c r="BD61" s="16">
        <v>423409.67</v>
      </c>
      <c r="BE61" s="16">
        <v>0</v>
      </c>
      <c r="BF61" s="16">
        <v>0</v>
      </c>
      <c r="BG61" s="16">
        <v>0</v>
      </c>
      <c r="BH61" s="16">
        <f t="shared" si="2"/>
        <v>0</v>
      </c>
      <c r="BI61" s="16">
        <v>0</v>
      </c>
      <c r="BJ61" s="16">
        <v>3406</v>
      </c>
      <c r="BK61" s="16">
        <v>911</v>
      </c>
      <c r="BL61" s="16">
        <v>0</v>
      </c>
      <c r="BM61" s="16">
        <v>0</v>
      </c>
      <c r="BN61" s="16">
        <v>-6</v>
      </c>
      <c r="BO61" s="16">
        <v>-89</v>
      </c>
      <c r="BP61" s="16">
        <v>-68</v>
      </c>
      <c r="BQ61" s="16">
        <v>-250</v>
      </c>
      <c r="BR61" s="16">
        <v>0</v>
      </c>
      <c r="BS61" s="16">
        <v>6</v>
      </c>
      <c r="BT61" s="16">
        <v>-511</v>
      </c>
      <c r="BU61" s="16">
        <v>0</v>
      </c>
      <c r="BV61" s="16">
        <v>3399</v>
      </c>
      <c r="BW61" s="16">
        <v>1</v>
      </c>
      <c r="BX61" s="16">
        <v>101</v>
      </c>
      <c r="BY61" s="16">
        <v>51</v>
      </c>
      <c r="BZ61" s="16">
        <v>332</v>
      </c>
      <c r="CA61" s="16">
        <v>27</v>
      </c>
      <c r="CB61" s="16">
        <v>0</v>
      </c>
    </row>
    <row r="62" spans="1:80" ht="15.6" x14ac:dyDescent="0.3">
      <c r="A62" s="10">
        <v>6</v>
      </c>
      <c r="B62" s="10" t="s">
        <v>176</v>
      </c>
      <c r="C62" s="10" t="s">
        <v>15</v>
      </c>
      <c r="D62" s="10" t="s">
        <v>424</v>
      </c>
      <c r="E62" s="10" t="s">
        <v>364</v>
      </c>
      <c r="F62" s="10" t="s">
        <v>422</v>
      </c>
      <c r="G62" s="16">
        <v>65569957.369999997</v>
      </c>
      <c r="H62" s="16">
        <v>65570472.359999999</v>
      </c>
      <c r="I62" s="16">
        <v>63697864.710000001</v>
      </c>
      <c r="J62" s="16">
        <v>91186.559999999998</v>
      </c>
      <c r="K62" s="16">
        <v>11399963.43</v>
      </c>
      <c r="L62" s="16">
        <v>19686887.649999999</v>
      </c>
      <c r="M62" s="16">
        <v>0</v>
      </c>
      <c r="N62" s="16">
        <v>0</v>
      </c>
      <c r="O62" s="16">
        <v>92076.95</v>
      </c>
      <c r="P62" s="16">
        <v>4640642.68</v>
      </c>
      <c r="Q62" s="16">
        <v>0</v>
      </c>
      <c r="R62" s="16">
        <v>0</v>
      </c>
      <c r="S62" s="16">
        <v>14431152.609999999</v>
      </c>
      <c r="T62" s="16">
        <v>7845961.29</v>
      </c>
      <c r="U62" s="16">
        <v>0</v>
      </c>
      <c r="V62" s="16">
        <v>0</v>
      </c>
      <c r="W62" s="16">
        <v>63070175.899999999</v>
      </c>
      <c r="X62" s="16">
        <v>219669.01</v>
      </c>
      <c r="Y62" s="16">
        <v>63289844.909999996</v>
      </c>
      <c r="Z62" s="18">
        <v>7.4769790000000003E-2</v>
      </c>
      <c r="AA62" s="18">
        <v>7.7399999999999997E-2</v>
      </c>
      <c r="AB62" s="16">
        <v>4882304.7300000004</v>
      </c>
      <c r="AC62" s="16">
        <v>0</v>
      </c>
      <c r="AD62" s="16">
        <v>0</v>
      </c>
      <c r="AE62" s="16">
        <v>0</v>
      </c>
      <c r="AF62" s="16">
        <v>224.05</v>
      </c>
      <c r="AG62" s="16">
        <f t="shared" si="0"/>
        <v>224.05</v>
      </c>
      <c r="AH62" s="16">
        <v>2214214.15</v>
      </c>
      <c r="AI62" s="16">
        <v>176011.75</v>
      </c>
      <c r="AJ62" s="16">
        <v>552702.28</v>
      </c>
      <c r="AK62" s="16">
        <v>35402.769999999997</v>
      </c>
      <c r="AL62" s="16">
        <v>536014.96</v>
      </c>
      <c r="AM62" s="16">
        <v>92254</v>
      </c>
      <c r="AN62" s="16">
        <v>161277.09</v>
      </c>
      <c r="AO62" s="16">
        <v>15000</v>
      </c>
      <c r="AP62" s="16">
        <v>206225.12</v>
      </c>
      <c r="AQ62" s="16">
        <v>0</v>
      </c>
      <c r="AR62" s="16">
        <v>309503.11</v>
      </c>
      <c r="AS62" s="16">
        <v>50048.13</v>
      </c>
      <c r="AT62" s="16">
        <v>45242.36</v>
      </c>
      <c r="AU62" s="16">
        <v>1726.95</v>
      </c>
      <c r="AV62" s="16">
        <v>32129.14</v>
      </c>
      <c r="AW62" s="16">
        <v>0</v>
      </c>
      <c r="AX62" s="16">
        <v>4893397.05</v>
      </c>
      <c r="AY62" s="34">
        <f t="shared" si="1"/>
        <v>0</v>
      </c>
      <c r="AZ62" s="16">
        <v>610277.07999999996</v>
      </c>
      <c r="BA62" s="16">
        <v>0.01</v>
      </c>
      <c r="BB62" s="16">
        <v>196852.92</v>
      </c>
      <c r="BC62" s="16">
        <v>0</v>
      </c>
      <c r="BD62" s="16">
        <v>968787.67</v>
      </c>
      <c r="BE62" s="16">
        <v>0</v>
      </c>
      <c r="BF62" s="16">
        <v>0</v>
      </c>
      <c r="BG62" s="16">
        <v>0</v>
      </c>
      <c r="BH62" s="16">
        <f t="shared" si="2"/>
        <v>0</v>
      </c>
      <c r="BI62" s="16">
        <v>0</v>
      </c>
      <c r="BJ62" s="16">
        <v>10112</v>
      </c>
      <c r="BK62" s="16">
        <v>4638</v>
      </c>
      <c r="BL62" s="16">
        <v>42</v>
      </c>
      <c r="BM62" s="16">
        <v>-83</v>
      </c>
      <c r="BN62" s="16">
        <v>-164</v>
      </c>
      <c r="BO62" s="16">
        <v>-388</v>
      </c>
      <c r="BP62" s="16">
        <v>-1327</v>
      </c>
      <c r="BQ62" s="16">
        <v>-1020</v>
      </c>
      <c r="BR62" s="16">
        <v>2</v>
      </c>
      <c r="BS62" s="16">
        <v>20</v>
      </c>
      <c r="BT62" s="16">
        <v>-939</v>
      </c>
      <c r="BU62" s="16">
        <v>0</v>
      </c>
      <c r="BV62" s="16">
        <v>10893</v>
      </c>
      <c r="BW62" s="16">
        <v>53</v>
      </c>
      <c r="BX62" s="16">
        <v>152</v>
      </c>
      <c r="BY62" s="16">
        <v>95</v>
      </c>
      <c r="BZ62" s="16">
        <v>686</v>
      </c>
      <c r="CA62" s="16">
        <v>13</v>
      </c>
      <c r="CB62" s="16">
        <v>4</v>
      </c>
    </row>
    <row r="63" spans="1:80" s="32" customFormat="1" ht="15.6" x14ac:dyDescent="0.3">
      <c r="A63" s="38">
        <v>6</v>
      </c>
      <c r="B63" s="39" t="s">
        <v>566</v>
      </c>
      <c r="C63" s="38" t="s">
        <v>21</v>
      </c>
      <c r="D63" s="38" t="s">
        <v>425</v>
      </c>
      <c r="E63" s="38" t="s">
        <v>367</v>
      </c>
      <c r="F63" s="38" t="s">
        <v>422</v>
      </c>
      <c r="G63" s="16">
        <v>30046392.23</v>
      </c>
      <c r="H63" s="16">
        <v>30042851.98</v>
      </c>
      <c r="I63" s="16">
        <v>28984473.719999999</v>
      </c>
      <c r="J63" s="16">
        <v>0</v>
      </c>
      <c r="K63" s="16">
        <v>3101836.92</v>
      </c>
      <c r="L63" s="16">
        <v>11982417.27</v>
      </c>
      <c r="M63" s="16">
        <v>0</v>
      </c>
      <c r="N63" s="16">
        <v>28761.200000000001</v>
      </c>
      <c r="O63" s="16">
        <v>110743.99</v>
      </c>
      <c r="P63" s="16">
        <v>1422198.05</v>
      </c>
      <c r="Q63" s="16">
        <v>0</v>
      </c>
      <c r="R63" s="16">
        <v>0</v>
      </c>
      <c r="S63" s="16">
        <v>6133496.8600000003</v>
      </c>
      <c r="T63" s="16">
        <v>3333101.23</v>
      </c>
      <c r="U63" s="16">
        <v>0</v>
      </c>
      <c r="V63" s="16">
        <v>0</v>
      </c>
      <c r="W63" s="16">
        <v>28056404.239999998</v>
      </c>
      <c r="X63" s="16">
        <v>119332.67</v>
      </c>
      <c r="Y63" s="16">
        <v>28175736.91</v>
      </c>
      <c r="Z63" s="18">
        <v>7.7561089999999999E-2</v>
      </c>
      <c r="AA63" s="18">
        <v>6.9800000000000001E-2</v>
      </c>
      <c r="AB63" s="16">
        <v>1957028.39</v>
      </c>
      <c r="AC63" s="16">
        <v>0</v>
      </c>
      <c r="AD63" s="16">
        <v>0</v>
      </c>
      <c r="AE63" s="16">
        <v>0</v>
      </c>
      <c r="AF63" s="16">
        <v>906.11</v>
      </c>
      <c r="AG63" s="16">
        <f t="shared" si="0"/>
        <v>906.11</v>
      </c>
      <c r="AH63" s="16">
        <v>740224.42</v>
      </c>
      <c r="AI63" s="16">
        <v>56489.95</v>
      </c>
      <c r="AJ63" s="16">
        <v>171475.04</v>
      </c>
      <c r="AK63" s="16">
        <v>66843.39</v>
      </c>
      <c r="AL63" s="16">
        <v>185297.35</v>
      </c>
      <c r="AM63" s="16">
        <v>16013.19</v>
      </c>
      <c r="AN63" s="16">
        <v>61176.41</v>
      </c>
      <c r="AO63" s="16">
        <v>9000</v>
      </c>
      <c r="AP63" s="16">
        <v>1145.1199999999999</v>
      </c>
      <c r="AQ63" s="16">
        <v>70968.59</v>
      </c>
      <c r="AR63" s="16">
        <v>89351.82</v>
      </c>
      <c r="AS63" s="16">
        <v>19309.32</v>
      </c>
      <c r="AT63" s="16">
        <v>25994.28</v>
      </c>
      <c r="AU63" s="16">
        <v>18957.990000000002</v>
      </c>
      <c r="AV63" s="16">
        <v>22233.439999999999</v>
      </c>
      <c r="AW63" s="16">
        <v>0</v>
      </c>
      <c r="AX63" s="16">
        <v>1706941.57</v>
      </c>
      <c r="AY63" s="34">
        <f t="shared" si="1"/>
        <v>0</v>
      </c>
      <c r="AZ63" s="16">
        <v>377110.8</v>
      </c>
      <c r="BA63" s="16">
        <v>2666.38</v>
      </c>
      <c r="BB63" s="16">
        <v>196853.04</v>
      </c>
      <c r="BC63" s="16">
        <v>0.04</v>
      </c>
      <c r="BD63" s="16">
        <v>392377.09</v>
      </c>
      <c r="BE63" s="16">
        <v>0</v>
      </c>
      <c r="BF63" s="16">
        <v>0</v>
      </c>
      <c r="BG63" s="16">
        <v>0</v>
      </c>
      <c r="BH63" s="16">
        <f t="shared" si="2"/>
        <v>0</v>
      </c>
      <c r="BI63" s="16">
        <v>0</v>
      </c>
      <c r="BJ63" s="16">
        <v>4203</v>
      </c>
      <c r="BK63" s="16">
        <v>1437</v>
      </c>
      <c r="BL63" s="16">
        <v>0</v>
      </c>
      <c r="BM63" s="16">
        <v>0</v>
      </c>
      <c r="BN63" s="16">
        <v>-18</v>
      </c>
      <c r="BO63" s="16">
        <v>-78</v>
      </c>
      <c r="BP63" s="16">
        <v>-177</v>
      </c>
      <c r="BQ63" s="16">
        <v>-568</v>
      </c>
      <c r="BR63" s="16">
        <v>1</v>
      </c>
      <c r="BS63" s="16">
        <v>-56</v>
      </c>
      <c r="BT63" s="16">
        <v>-494</v>
      </c>
      <c r="BU63" s="16">
        <v>0</v>
      </c>
      <c r="BV63" s="16">
        <v>4250</v>
      </c>
      <c r="BW63" s="16">
        <v>4</v>
      </c>
      <c r="BX63" s="16">
        <v>55</v>
      </c>
      <c r="BY63" s="16">
        <v>53</v>
      </c>
      <c r="BZ63" s="16">
        <v>323</v>
      </c>
      <c r="CA63" s="16">
        <v>3</v>
      </c>
      <c r="CB63" s="16">
        <v>4</v>
      </c>
    </row>
    <row r="64" spans="1:80" s="7" customFormat="1" ht="15.6" x14ac:dyDescent="0.3">
      <c r="A64" s="10">
        <v>6</v>
      </c>
      <c r="B64" s="12" t="s">
        <v>327</v>
      </c>
      <c r="C64" s="12" t="s">
        <v>328</v>
      </c>
      <c r="D64" s="10" t="s">
        <v>426</v>
      </c>
      <c r="E64" s="10" t="s">
        <v>364</v>
      </c>
      <c r="F64" s="10" t="s">
        <v>422</v>
      </c>
      <c r="G64" s="16">
        <v>37390405.479999997</v>
      </c>
      <c r="H64" s="16">
        <v>37392664.5</v>
      </c>
      <c r="I64" s="16">
        <v>36730167.439999998</v>
      </c>
      <c r="J64" s="16">
        <v>0</v>
      </c>
      <c r="K64" s="16">
        <v>5988028.3700000001</v>
      </c>
      <c r="L64" s="16">
        <v>13355733.869999999</v>
      </c>
      <c r="M64" s="16">
        <v>0</v>
      </c>
      <c r="N64" s="16">
        <v>0</v>
      </c>
      <c r="O64" s="16">
        <v>0</v>
      </c>
      <c r="P64" s="16">
        <v>2686841.88</v>
      </c>
      <c r="Q64" s="16">
        <v>0</v>
      </c>
      <c r="R64" s="16">
        <v>0</v>
      </c>
      <c r="S64" s="16">
        <v>7181943.8099999996</v>
      </c>
      <c r="T64" s="16">
        <v>4738545.8899999997</v>
      </c>
      <c r="U64" s="16">
        <v>0</v>
      </c>
      <c r="V64" s="16">
        <v>144832.53</v>
      </c>
      <c r="W64" s="16">
        <v>36772389.219999999</v>
      </c>
      <c r="X64" s="16">
        <v>149600</v>
      </c>
      <c r="Y64" s="16">
        <v>36921989.219999999</v>
      </c>
      <c r="Z64" s="18">
        <v>3.2587390000000001E-2</v>
      </c>
      <c r="AA64" s="18">
        <v>7.6700000000000004E-2</v>
      </c>
      <c r="AB64" s="16">
        <v>2821295.4</v>
      </c>
      <c r="AC64" s="16">
        <v>0</v>
      </c>
      <c r="AD64" s="16">
        <v>0</v>
      </c>
      <c r="AE64" s="16">
        <v>2217.4699999999998</v>
      </c>
      <c r="AF64" s="16">
        <v>218.42</v>
      </c>
      <c r="AG64" s="16">
        <f t="shared" si="0"/>
        <v>2435.89</v>
      </c>
      <c r="AH64" s="16">
        <v>1318476</v>
      </c>
      <c r="AI64" s="16">
        <v>112559.42</v>
      </c>
      <c r="AJ64" s="16">
        <v>276756.31</v>
      </c>
      <c r="AK64" s="16">
        <v>0</v>
      </c>
      <c r="AL64" s="16">
        <v>249313.71</v>
      </c>
      <c r="AM64" s="16">
        <v>41678.449999999997</v>
      </c>
      <c r="AN64" s="16">
        <v>109917.97</v>
      </c>
      <c r="AO64" s="16">
        <v>12000</v>
      </c>
      <c r="AP64" s="16">
        <v>33750</v>
      </c>
      <c r="AQ64" s="16">
        <v>119287.77</v>
      </c>
      <c r="AR64" s="16">
        <v>66001.899999999994</v>
      </c>
      <c r="AS64" s="16">
        <v>30807.74</v>
      </c>
      <c r="AT64" s="16">
        <v>32030.49</v>
      </c>
      <c r="AU64" s="16">
        <v>31047</v>
      </c>
      <c r="AV64" s="16">
        <v>44390.7</v>
      </c>
      <c r="AW64" s="16">
        <v>28233.599999999999</v>
      </c>
      <c r="AX64" s="16">
        <v>2770996.18</v>
      </c>
      <c r="AY64" s="34">
        <f t="shared" si="1"/>
        <v>1.0188971101360376E-2</v>
      </c>
      <c r="AZ64" s="16">
        <v>270276.99</v>
      </c>
      <c r="BA64" s="16">
        <v>0</v>
      </c>
      <c r="BB64" s="16">
        <v>196853</v>
      </c>
      <c r="BC64" s="16">
        <v>0</v>
      </c>
      <c r="BD64" s="16">
        <v>612385.1</v>
      </c>
      <c r="BE64" s="16">
        <v>0</v>
      </c>
      <c r="BF64" s="16">
        <v>0</v>
      </c>
      <c r="BG64" s="16">
        <v>0</v>
      </c>
      <c r="BH64" s="16">
        <f t="shared" si="2"/>
        <v>0</v>
      </c>
      <c r="BI64" s="16">
        <v>0</v>
      </c>
      <c r="BJ64" s="16">
        <v>5305</v>
      </c>
      <c r="BK64" s="16">
        <v>2146</v>
      </c>
      <c r="BL64" s="16">
        <v>7</v>
      </c>
      <c r="BM64" s="16">
        <v>-5</v>
      </c>
      <c r="BN64" s="16">
        <v>-63</v>
      </c>
      <c r="BO64" s="16">
        <v>-164</v>
      </c>
      <c r="BP64" s="16">
        <v>-414</v>
      </c>
      <c r="BQ64" s="16">
        <v>-507</v>
      </c>
      <c r="BR64" s="16">
        <v>4</v>
      </c>
      <c r="BS64" s="16">
        <v>18</v>
      </c>
      <c r="BT64" s="16">
        <v>-291</v>
      </c>
      <c r="BU64" s="16">
        <v>-2</v>
      </c>
      <c r="BV64" s="16">
        <v>6034</v>
      </c>
      <c r="BW64" s="16">
        <v>0</v>
      </c>
      <c r="BX64" s="16">
        <v>63</v>
      </c>
      <c r="BY64" s="16">
        <v>24</v>
      </c>
      <c r="BZ64" s="16">
        <v>153</v>
      </c>
      <c r="CA64" s="16">
        <v>48</v>
      </c>
      <c r="CB64" s="16">
        <v>5</v>
      </c>
    </row>
    <row r="65" spans="1:80" ht="15.6" x14ac:dyDescent="0.3">
      <c r="A65" s="10">
        <v>6</v>
      </c>
      <c r="B65" s="10" t="s">
        <v>232</v>
      </c>
      <c r="C65" s="10" t="s">
        <v>233</v>
      </c>
      <c r="D65" s="15" t="s">
        <v>427</v>
      </c>
      <c r="E65" s="10" t="s">
        <v>364</v>
      </c>
      <c r="F65" s="10" t="s">
        <v>422</v>
      </c>
      <c r="G65" s="16">
        <v>36921295.329999998</v>
      </c>
      <c r="H65" s="16">
        <v>36921295.329999998</v>
      </c>
      <c r="I65" s="16">
        <v>35494472.780000001</v>
      </c>
      <c r="J65" s="16">
        <v>0</v>
      </c>
      <c r="K65" s="16">
        <v>5549258.04</v>
      </c>
      <c r="L65" s="16">
        <v>11675783.85</v>
      </c>
      <c r="M65" s="16">
        <v>0</v>
      </c>
      <c r="N65" s="16">
        <v>177412.12</v>
      </c>
      <c r="O65" s="16">
        <v>221727.87</v>
      </c>
      <c r="P65" s="16">
        <v>2485400.04</v>
      </c>
      <c r="Q65" s="16">
        <v>0</v>
      </c>
      <c r="R65" s="16">
        <v>0</v>
      </c>
      <c r="S65" s="16">
        <v>8518381.3699999992</v>
      </c>
      <c r="T65" s="16">
        <v>3882606.15</v>
      </c>
      <c r="U65" s="16">
        <v>0</v>
      </c>
      <c r="V65" s="16">
        <v>0</v>
      </c>
      <c r="W65" s="16">
        <v>34860556.219999999</v>
      </c>
      <c r="X65" s="16">
        <v>282210.25</v>
      </c>
      <c r="Y65" s="16">
        <v>35142766.469999999</v>
      </c>
      <c r="Z65" s="18">
        <v>7.5610049999999998E-2</v>
      </c>
      <c r="AA65" s="18">
        <v>7.2499999999999995E-2</v>
      </c>
      <c r="AB65" s="16">
        <v>2527398.9</v>
      </c>
      <c r="AC65" s="16">
        <v>0</v>
      </c>
      <c r="AD65" s="16">
        <v>0</v>
      </c>
      <c r="AE65" s="16">
        <v>0</v>
      </c>
      <c r="AF65" s="16">
        <v>0</v>
      </c>
      <c r="AG65" s="16">
        <f t="shared" si="0"/>
        <v>0</v>
      </c>
      <c r="AH65" s="16">
        <v>1176513.53</v>
      </c>
      <c r="AI65" s="16">
        <v>89275.23</v>
      </c>
      <c r="AJ65" s="16">
        <v>206703.25</v>
      </c>
      <c r="AK65" s="16">
        <v>0</v>
      </c>
      <c r="AL65" s="16">
        <v>274908.38</v>
      </c>
      <c r="AM65" s="16">
        <v>17534.099999999999</v>
      </c>
      <c r="AN65" s="16">
        <v>117671.03</v>
      </c>
      <c r="AO65" s="16">
        <v>12000</v>
      </c>
      <c r="AP65" s="16">
        <v>107788.81</v>
      </c>
      <c r="AQ65" s="16">
        <v>65064.12</v>
      </c>
      <c r="AR65" s="16">
        <v>71845.47</v>
      </c>
      <c r="AS65" s="16">
        <v>30813.61</v>
      </c>
      <c r="AT65" s="16">
        <v>27002</v>
      </c>
      <c r="AU65" s="16">
        <v>49630.36</v>
      </c>
      <c r="AV65" s="16">
        <v>9700.81</v>
      </c>
      <c r="AW65" s="16">
        <v>0</v>
      </c>
      <c r="AX65" s="16">
        <v>2446504.65</v>
      </c>
      <c r="AY65" s="34">
        <f t="shared" si="1"/>
        <v>0</v>
      </c>
      <c r="AZ65" s="16">
        <v>262230.3</v>
      </c>
      <c r="BA65" s="16">
        <v>885.21</v>
      </c>
      <c r="BB65" s="16">
        <v>196853</v>
      </c>
      <c r="BC65" s="16">
        <v>0</v>
      </c>
      <c r="BD65" s="16">
        <v>393852.47</v>
      </c>
      <c r="BE65" s="16">
        <v>0</v>
      </c>
      <c r="BF65" s="16">
        <v>0</v>
      </c>
      <c r="BG65" s="16">
        <v>0</v>
      </c>
      <c r="BH65" s="16">
        <f t="shared" si="2"/>
        <v>0</v>
      </c>
      <c r="BI65" s="16">
        <v>0</v>
      </c>
      <c r="BJ65" s="16">
        <v>5971</v>
      </c>
      <c r="BK65" s="16">
        <v>1992</v>
      </c>
      <c r="BL65" s="16">
        <v>15</v>
      </c>
      <c r="BM65" s="16">
        <v>0</v>
      </c>
      <c r="BN65" s="16">
        <v>-55</v>
      </c>
      <c r="BO65" s="16">
        <v>-170</v>
      </c>
      <c r="BP65" s="16">
        <v>-420</v>
      </c>
      <c r="BQ65" s="16">
        <v>-561</v>
      </c>
      <c r="BR65" s="16">
        <v>0</v>
      </c>
      <c r="BS65" s="16">
        <v>-16</v>
      </c>
      <c r="BT65" s="16">
        <v>-967</v>
      </c>
      <c r="BU65" s="16">
        <v>-5</v>
      </c>
      <c r="BV65" s="16">
        <v>5784</v>
      </c>
      <c r="BW65" s="16">
        <v>3</v>
      </c>
      <c r="BX65" s="16">
        <v>143</v>
      </c>
      <c r="BY65" s="16">
        <v>89</v>
      </c>
      <c r="BZ65" s="16">
        <v>473</v>
      </c>
      <c r="CA65" s="16">
        <v>245</v>
      </c>
      <c r="CB65" s="16">
        <v>5</v>
      </c>
    </row>
    <row r="66" spans="1:80" ht="15.6" x14ac:dyDescent="0.3">
      <c r="A66" s="10">
        <v>6</v>
      </c>
      <c r="B66" s="10" t="s">
        <v>235</v>
      </c>
      <c r="C66" s="10" t="s">
        <v>25</v>
      </c>
      <c r="D66" s="10" t="s">
        <v>423</v>
      </c>
      <c r="E66" s="10" t="s">
        <v>364</v>
      </c>
      <c r="F66" s="10" t="s">
        <v>422</v>
      </c>
      <c r="G66" s="16">
        <v>5935285.46</v>
      </c>
      <c r="H66" s="16">
        <v>5936056.9500000002</v>
      </c>
      <c r="I66" s="16">
        <v>5831675.0199999996</v>
      </c>
      <c r="J66" s="16">
        <v>1847561.67</v>
      </c>
      <c r="K66" s="16">
        <v>264811.28000000003</v>
      </c>
      <c r="L66" s="16">
        <v>1416686.75</v>
      </c>
      <c r="M66" s="16">
        <v>0</v>
      </c>
      <c r="N66" s="16">
        <v>0</v>
      </c>
      <c r="O66" s="16">
        <v>0</v>
      </c>
      <c r="P66" s="16">
        <v>213288.71</v>
      </c>
      <c r="Q66" s="16">
        <v>0</v>
      </c>
      <c r="R66" s="16">
        <v>0</v>
      </c>
      <c r="S66" s="16">
        <v>1198432.45</v>
      </c>
      <c r="T66" s="16">
        <v>268107.43</v>
      </c>
      <c r="U66" s="16">
        <v>0</v>
      </c>
      <c r="V66" s="16">
        <v>14946.57</v>
      </c>
      <c r="W66" s="16">
        <v>5787653.8300000001</v>
      </c>
      <c r="X66" s="16">
        <v>15718.5</v>
      </c>
      <c r="Y66" s="16">
        <v>5803372.3300000001</v>
      </c>
      <c r="Z66" s="18">
        <v>1.6182820000000001E-2</v>
      </c>
      <c r="AA66" s="18">
        <v>0.1</v>
      </c>
      <c r="AB66" s="16">
        <v>578765.54</v>
      </c>
      <c r="AC66" s="16">
        <v>0</v>
      </c>
      <c r="AD66" s="16">
        <v>0</v>
      </c>
      <c r="AE66" s="16">
        <v>771.93</v>
      </c>
      <c r="AF66" s="16">
        <v>172.76</v>
      </c>
      <c r="AG66" s="16">
        <f t="shared" si="0"/>
        <v>944.68999999999994</v>
      </c>
      <c r="AH66" s="16">
        <v>209523.74</v>
      </c>
      <c r="AI66" s="16">
        <v>18925.38</v>
      </c>
      <c r="AJ66" s="16">
        <v>14666.67</v>
      </c>
      <c r="AK66" s="16">
        <v>0</v>
      </c>
      <c r="AL66" s="16">
        <v>47113.5</v>
      </c>
      <c r="AM66" s="16">
        <v>0</v>
      </c>
      <c r="AN66" s="16">
        <v>9707.8700000000008</v>
      </c>
      <c r="AO66" s="16">
        <v>2000</v>
      </c>
      <c r="AP66" s="16">
        <v>0</v>
      </c>
      <c r="AQ66" s="16">
        <v>11678.21</v>
      </c>
      <c r="AR66" s="16">
        <v>19326.919999999998</v>
      </c>
      <c r="AS66" s="16">
        <v>6155.99</v>
      </c>
      <c r="AT66" s="16">
        <v>0</v>
      </c>
      <c r="AU66" s="16">
        <v>779.4</v>
      </c>
      <c r="AV66" s="16">
        <v>44642.49</v>
      </c>
      <c r="AW66" s="16">
        <v>0</v>
      </c>
      <c r="AX66" s="16">
        <v>407209.12</v>
      </c>
      <c r="AY66" s="34">
        <f t="shared" si="1"/>
        <v>0</v>
      </c>
      <c r="AZ66" s="16">
        <v>0</v>
      </c>
      <c r="BA66" s="16">
        <v>0</v>
      </c>
      <c r="BB66" s="16">
        <v>190166.13</v>
      </c>
      <c r="BC66" s="16">
        <v>0</v>
      </c>
      <c r="BD66" s="16">
        <v>62889.73</v>
      </c>
      <c r="BE66" s="16">
        <v>0</v>
      </c>
      <c r="BF66" s="16">
        <v>0</v>
      </c>
      <c r="BG66" s="16">
        <v>0</v>
      </c>
      <c r="BH66" s="16">
        <f t="shared" si="2"/>
        <v>0</v>
      </c>
      <c r="BI66" s="16">
        <v>0</v>
      </c>
      <c r="BJ66" s="16">
        <v>394</v>
      </c>
      <c r="BK66" s="16">
        <v>162</v>
      </c>
      <c r="BL66" s="16">
        <v>4</v>
      </c>
      <c r="BM66" s="16">
        <v>-3</v>
      </c>
      <c r="BN66" s="16">
        <v>-2</v>
      </c>
      <c r="BO66" s="16">
        <v>-2</v>
      </c>
      <c r="BP66" s="16">
        <v>-29</v>
      </c>
      <c r="BQ66" s="16">
        <v>-29</v>
      </c>
      <c r="BR66" s="16">
        <v>1</v>
      </c>
      <c r="BS66" s="16">
        <v>-2</v>
      </c>
      <c r="BT66" s="16">
        <v>-30</v>
      </c>
      <c r="BU66" s="16">
        <v>0</v>
      </c>
      <c r="BV66" s="16">
        <v>464</v>
      </c>
      <c r="BW66" s="16">
        <v>2</v>
      </c>
      <c r="BX66" s="16">
        <v>10</v>
      </c>
      <c r="BY66" s="16">
        <v>5</v>
      </c>
      <c r="BZ66" s="16">
        <v>16</v>
      </c>
      <c r="CA66" s="16">
        <v>0</v>
      </c>
      <c r="CB66" s="16">
        <v>0</v>
      </c>
    </row>
    <row r="67" spans="1:80" s="35" customFormat="1" ht="15.6" x14ac:dyDescent="0.3">
      <c r="A67" s="31">
        <v>7</v>
      </c>
      <c r="B67" s="31" t="s">
        <v>18</v>
      </c>
      <c r="C67" s="31" t="s">
        <v>19</v>
      </c>
      <c r="D67" s="31" t="s">
        <v>428</v>
      </c>
      <c r="E67" s="31" t="s">
        <v>373</v>
      </c>
      <c r="F67" s="31" t="s">
        <v>422</v>
      </c>
      <c r="G67" s="16">
        <v>52789153.689999998</v>
      </c>
      <c r="H67" s="16">
        <v>52794819.090000004</v>
      </c>
      <c r="I67" s="16">
        <v>51609227.539999999</v>
      </c>
      <c r="J67" s="16">
        <v>18576258.829999998</v>
      </c>
      <c r="K67" s="16">
        <v>3036282.57</v>
      </c>
      <c r="L67" s="16">
        <v>13602410.99</v>
      </c>
      <c r="M67" s="16">
        <v>0</v>
      </c>
      <c r="N67" s="16">
        <v>0</v>
      </c>
      <c r="O67" s="16">
        <v>6816</v>
      </c>
      <c r="P67" s="16">
        <v>1984674.27</v>
      </c>
      <c r="Q67" s="16">
        <v>0</v>
      </c>
      <c r="R67" s="16">
        <v>0</v>
      </c>
      <c r="S67" s="16">
        <v>7661382.3600000003</v>
      </c>
      <c r="T67" s="16">
        <v>3781771.11</v>
      </c>
      <c r="U67" s="16">
        <v>0</v>
      </c>
      <c r="V67" s="16">
        <v>0</v>
      </c>
      <c r="W67" s="16">
        <v>51240460.770000003</v>
      </c>
      <c r="X67" s="16">
        <v>6428.59</v>
      </c>
      <c r="Y67" s="16">
        <v>51246889.359999999</v>
      </c>
      <c r="Z67" s="18">
        <v>8.4427859999999993E-2</v>
      </c>
      <c r="AA67" s="18">
        <v>5.0599999999999999E-2</v>
      </c>
      <c r="AB67" s="16">
        <v>2590864.64</v>
      </c>
      <c r="AC67" s="16">
        <v>0</v>
      </c>
      <c r="AD67" s="16">
        <v>0</v>
      </c>
      <c r="AE67" s="16">
        <v>6428.59</v>
      </c>
      <c r="AF67" s="16">
        <v>618.76</v>
      </c>
      <c r="AG67" s="16">
        <f t="shared" si="0"/>
        <v>7047.35</v>
      </c>
      <c r="AH67" s="16">
        <v>1405422.03</v>
      </c>
      <c r="AI67" s="16">
        <v>111832.77</v>
      </c>
      <c r="AJ67" s="16">
        <v>366985.9</v>
      </c>
      <c r="AK67" s="16">
        <v>17842.55</v>
      </c>
      <c r="AL67" s="16">
        <v>147643.63</v>
      </c>
      <c r="AM67" s="16">
        <v>31200</v>
      </c>
      <c r="AN67" s="16">
        <v>86363.49</v>
      </c>
      <c r="AO67" s="16">
        <v>9500</v>
      </c>
      <c r="AP67" s="16">
        <v>11755.4</v>
      </c>
      <c r="AQ67" s="16">
        <v>11000.08</v>
      </c>
      <c r="AR67" s="16">
        <v>99800.6</v>
      </c>
      <c r="AS67" s="16">
        <v>37384.080000000002</v>
      </c>
      <c r="AT67" s="16">
        <v>0</v>
      </c>
      <c r="AU67" s="16">
        <v>21640.21</v>
      </c>
      <c r="AV67" s="16">
        <v>123822.8</v>
      </c>
      <c r="AW67" s="16">
        <v>116007.59</v>
      </c>
      <c r="AX67" s="16">
        <v>2621180.5699999998</v>
      </c>
      <c r="AY67" s="34">
        <f t="shared" si="1"/>
        <v>4.4257763592380053E-2</v>
      </c>
      <c r="AZ67" s="16">
        <v>1224767.81</v>
      </c>
      <c r="BA67" s="16">
        <v>0</v>
      </c>
      <c r="BB67" s="16">
        <v>196853</v>
      </c>
      <c r="BC67" s="16">
        <v>0</v>
      </c>
      <c r="BD67" s="16">
        <v>422654.06</v>
      </c>
      <c r="BE67" s="16">
        <v>0</v>
      </c>
      <c r="BF67" s="16">
        <v>0</v>
      </c>
      <c r="BG67" s="16">
        <v>0</v>
      </c>
      <c r="BH67" s="16">
        <f t="shared" si="2"/>
        <v>0</v>
      </c>
      <c r="BI67" s="16">
        <v>0</v>
      </c>
      <c r="BJ67" s="16">
        <v>4681</v>
      </c>
      <c r="BK67" s="16">
        <v>1639</v>
      </c>
      <c r="BL67" s="16">
        <v>50</v>
      </c>
      <c r="BM67" s="16">
        <v>-58</v>
      </c>
      <c r="BN67" s="16">
        <v>-22</v>
      </c>
      <c r="BO67" s="16">
        <v>-23</v>
      </c>
      <c r="BP67" s="16">
        <v>-373</v>
      </c>
      <c r="BQ67" s="16">
        <v>-412</v>
      </c>
      <c r="BR67" s="16">
        <v>0</v>
      </c>
      <c r="BS67" s="16">
        <v>16</v>
      </c>
      <c r="BT67" s="16">
        <v>-525</v>
      </c>
      <c r="BU67" s="16">
        <v>-8</v>
      </c>
      <c r="BV67" s="16">
        <v>4965</v>
      </c>
      <c r="BW67" s="16">
        <v>28</v>
      </c>
      <c r="BX67" s="16">
        <v>170</v>
      </c>
      <c r="BY67" s="16">
        <v>101</v>
      </c>
      <c r="BZ67" s="16">
        <v>249</v>
      </c>
      <c r="CA67" s="16">
        <v>3</v>
      </c>
      <c r="CB67" s="16">
        <v>10</v>
      </c>
    </row>
    <row r="68" spans="1:80" s="35" customFormat="1" ht="15.6" x14ac:dyDescent="0.3">
      <c r="A68" s="31">
        <v>7</v>
      </c>
      <c r="B68" s="31" t="s">
        <v>60</v>
      </c>
      <c r="C68" s="31" t="s">
        <v>61</v>
      </c>
      <c r="D68" s="31" t="s">
        <v>429</v>
      </c>
      <c r="E68" s="31" t="s">
        <v>370</v>
      </c>
      <c r="F68" s="31" t="s">
        <v>422</v>
      </c>
      <c r="G68" s="16">
        <v>31562287.620000001</v>
      </c>
      <c r="H68" s="16">
        <v>31562287.620000001</v>
      </c>
      <c r="I68" s="16">
        <v>30852321.239999998</v>
      </c>
      <c r="J68" s="16">
        <v>0</v>
      </c>
      <c r="K68" s="16">
        <v>2653764.61</v>
      </c>
      <c r="L68" s="16">
        <v>12601677.289999999</v>
      </c>
      <c r="M68" s="16">
        <v>0</v>
      </c>
      <c r="N68" s="16">
        <v>0</v>
      </c>
      <c r="O68" s="16">
        <v>0</v>
      </c>
      <c r="P68" s="16">
        <v>1715596.77</v>
      </c>
      <c r="Q68" s="16">
        <v>0</v>
      </c>
      <c r="R68" s="16">
        <v>0</v>
      </c>
      <c r="S68" s="16">
        <v>7774641.7699999996</v>
      </c>
      <c r="T68" s="16">
        <v>4039727.68</v>
      </c>
      <c r="U68" s="16">
        <v>0</v>
      </c>
      <c r="V68" s="16">
        <v>0</v>
      </c>
      <c r="W68" s="16">
        <v>30757703.219999999</v>
      </c>
      <c r="X68" s="16">
        <v>178531.41</v>
      </c>
      <c r="Y68" s="16">
        <v>30936234.629999999</v>
      </c>
      <c r="Z68" s="18">
        <v>2.375936E-2</v>
      </c>
      <c r="AA68" s="18">
        <v>6.4100000000000004E-2</v>
      </c>
      <c r="AB68" s="16">
        <v>1972295.1</v>
      </c>
      <c r="AC68" s="16">
        <v>0</v>
      </c>
      <c r="AD68" s="16">
        <v>0</v>
      </c>
      <c r="AE68" s="16">
        <v>0</v>
      </c>
      <c r="AF68" s="16">
        <v>0</v>
      </c>
      <c r="AG68" s="16">
        <f t="shared" si="0"/>
        <v>0</v>
      </c>
      <c r="AH68" s="16">
        <v>781667.1</v>
      </c>
      <c r="AI68" s="16">
        <v>60311.44</v>
      </c>
      <c r="AJ68" s="16">
        <v>258538.72</v>
      </c>
      <c r="AK68" s="16">
        <v>0</v>
      </c>
      <c r="AL68" s="16">
        <v>124956.13</v>
      </c>
      <c r="AM68" s="16">
        <v>21213.47</v>
      </c>
      <c r="AN68" s="16">
        <v>82898.16</v>
      </c>
      <c r="AO68" s="16">
        <v>9500</v>
      </c>
      <c r="AP68" s="16">
        <v>5445.96</v>
      </c>
      <c r="AQ68" s="16">
        <v>0</v>
      </c>
      <c r="AR68" s="16">
        <v>84609.9</v>
      </c>
      <c r="AS68" s="16">
        <v>22526.34</v>
      </c>
      <c r="AT68" s="16">
        <v>31991.25</v>
      </c>
      <c r="AU68" s="16">
        <v>29759.37</v>
      </c>
      <c r="AV68" s="16">
        <v>15437.39</v>
      </c>
      <c r="AW68" s="16">
        <v>0</v>
      </c>
      <c r="AX68" s="16">
        <v>1739029.25</v>
      </c>
      <c r="AY68" s="34">
        <f t="shared" si="1"/>
        <v>0</v>
      </c>
      <c r="AZ68" s="16">
        <v>386990.78</v>
      </c>
      <c r="BA68" s="16">
        <v>0</v>
      </c>
      <c r="BB68" s="16">
        <v>196853</v>
      </c>
      <c r="BC68" s="16">
        <v>0</v>
      </c>
      <c r="BD68" s="16">
        <v>385631.74</v>
      </c>
      <c r="BE68" s="16">
        <v>0</v>
      </c>
      <c r="BF68" s="16">
        <v>0</v>
      </c>
      <c r="BG68" s="16">
        <v>0</v>
      </c>
      <c r="BH68" s="16">
        <f t="shared" si="2"/>
        <v>0</v>
      </c>
      <c r="BI68" s="16">
        <v>0</v>
      </c>
      <c r="BJ68" s="16">
        <v>4997</v>
      </c>
      <c r="BK68" s="16">
        <v>1730</v>
      </c>
      <c r="BL68" s="16">
        <v>5</v>
      </c>
      <c r="BM68" s="16">
        <v>0</v>
      </c>
      <c r="BN68" s="16">
        <v>-19</v>
      </c>
      <c r="BO68" s="16">
        <v>-145</v>
      </c>
      <c r="BP68" s="16">
        <v>-250</v>
      </c>
      <c r="BQ68" s="16">
        <v>-464</v>
      </c>
      <c r="BR68" s="16">
        <v>3</v>
      </c>
      <c r="BS68" s="16">
        <v>1</v>
      </c>
      <c r="BT68" s="16">
        <v>-474</v>
      </c>
      <c r="BU68" s="16">
        <v>-4</v>
      </c>
      <c r="BV68" s="16">
        <v>5380</v>
      </c>
      <c r="BW68" s="16">
        <v>14</v>
      </c>
      <c r="BX68" s="16">
        <v>126</v>
      </c>
      <c r="BY68" s="16">
        <v>73</v>
      </c>
      <c r="BZ68" s="16">
        <v>266</v>
      </c>
      <c r="CA68" s="16">
        <v>3</v>
      </c>
      <c r="CB68" s="16">
        <v>6</v>
      </c>
    </row>
    <row r="69" spans="1:80" s="35" customFormat="1" ht="15.6" x14ac:dyDescent="0.3">
      <c r="A69" s="31">
        <v>7</v>
      </c>
      <c r="B69" s="31" t="s">
        <v>110</v>
      </c>
      <c r="C69" s="31" t="s">
        <v>45</v>
      </c>
      <c r="D69" s="31" t="s">
        <v>430</v>
      </c>
      <c r="E69" s="31" t="s">
        <v>373</v>
      </c>
      <c r="F69" s="31" t="s">
        <v>422</v>
      </c>
      <c r="G69" s="16">
        <v>109365739</v>
      </c>
      <c r="H69" s="16">
        <v>109365739</v>
      </c>
      <c r="I69" s="16">
        <v>107238872</v>
      </c>
      <c r="J69" s="16">
        <v>52517165</v>
      </c>
      <c r="K69" s="16">
        <v>8792236</v>
      </c>
      <c r="L69" s="16">
        <v>20633363</v>
      </c>
      <c r="M69" s="16">
        <v>0</v>
      </c>
      <c r="N69" s="16">
        <v>0</v>
      </c>
      <c r="O69" s="16">
        <v>0</v>
      </c>
      <c r="P69" s="79">
        <v>5228135</v>
      </c>
      <c r="Q69" s="16">
        <v>0</v>
      </c>
      <c r="R69" s="16">
        <v>2067</v>
      </c>
      <c r="S69" s="16">
        <v>9554792</v>
      </c>
      <c r="T69" s="79">
        <v>5737494</v>
      </c>
      <c r="U69" s="16">
        <v>0</v>
      </c>
      <c r="V69" s="16">
        <v>0</v>
      </c>
      <c r="W69" s="16">
        <v>105984053</v>
      </c>
      <c r="X69" s="16">
        <v>2067</v>
      </c>
      <c r="Y69" s="16">
        <v>105986120</v>
      </c>
      <c r="Z69" s="18">
        <v>8.0877550000000006E-2</v>
      </c>
      <c r="AA69" s="18">
        <v>3.32E-2</v>
      </c>
      <c r="AB69" s="16">
        <v>3520868</v>
      </c>
      <c r="AC69" s="16">
        <v>0</v>
      </c>
      <c r="AD69" s="16">
        <v>0</v>
      </c>
      <c r="AE69" s="16">
        <v>0</v>
      </c>
      <c r="AF69" s="16">
        <v>0</v>
      </c>
      <c r="AG69" s="16">
        <f t="shared" si="0"/>
        <v>0</v>
      </c>
      <c r="AH69" s="16">
        <v>1945727</v>
      </c>
      <c r="AI69" s="16">
        <v>150685</v>
      </c>
      <c r="AJ69" s="16">
        <v>483559</v>
      </c>
      <c r="AK69" s="16">
        <v>0</v>
      </c>
      <c r="AL69" s="16">
        <v>194110</v>
      </c>
      <c r="AM69" s="16">
        <v>5949</v>
      </c>
      <c r="AN69" s="16">
        <v>134165</v>
      </c>
      <c r="AO69" s="16">
        <v>15000</v>
      </c>
      <c r="AP69" s="16">
        <v>59950</v>
      </c>
      <c r="AQ69" s="16">
        <v>12292</v>
      </c>
      <c r="AR69" s="16">
        <v>96531</v>
      </c>
      <c r="AS69" s="16">
        <v>25346</v>
      </c>
      <c r="AT69" s="16">
        <v>0</v>
      </c>
      <c r="AU69" s="16">
        <v>1819</v>
      </c>
      <c r="AV69" s="16">
        <v>109132</v>
      </c>
      <c r="AW69" s="16">
        <v>125529</v>
      </c>
      <c r="AX69" s="16">
        <v>3425642</v>
      </c>
      <c r="AY69" s="34">
        <f t="shared" si="1"/>
        <v>3.664393418810255E-2</v>
      </c>
      <c r="AZ69" s="16">
        <v>1576111</v>
      </c>
      <c r="BA69" s="16">
        <v>0.2</v>
      </c>
      <c r="BB69" s="16">
        <v>196859</v>
      </c>
      <c r="BC69" s="16">
        <v>6</v>
      </c>
      <c r="BD69" s="16">
        <v>566439</v>
      </c>
      <c r="BE69" s="16">
        <v>0</v>
      </c>
      <c r="BF69" s="16">
        <v>0</v>
      </c>
      <c r="BG69" s="16">
        <v>0</v>
      </c>
      <c r="BH69" s="16">
        <f t="shared" si="2"/>
        <v>0</v>
      </c>
      <c r="BI69" s="16">
        <v>0</v>
      </c>
      <c r="BJ69" s="16">
        <v>7505</v>
      </c>
      <c r="BK69" s="16">
        <v>3539</v>
      </c>
      <c r="BL69" s="16">
        <v>26</v>
      </c>
      <c r="BM69" s="16">
        <v>-45</v>
      </c>
      <c r="BN69" s="16">
        <v>-96</v>
      </c>
      <c r="BO69" s="16">
        <v>-123</v>
      </c>
      <c r="BP69" s="16">
        <v>-1098</v>
      </c>
      <c r="BQ69" s="16">
        <v>-805</v>
      </c>
      <c r="BR69" s="16">
        <v>88</v>
      </c>
      <c r="BS69" s="16">
        <v>-101</v>
      </c>
      <c r="BT69" s="16">
        <v>-748</v>
      </c>
      <c r="BU69" s="16">
        <v>-5</v>
      </c>
      <c r="BV69" s="16">
        <v>8137</v>
      </c>
      <c r="BW69" s="16">
        <v>3</v>
      </c>
      <c r="BX69" s="16">
        <v>125</v>
      </c>
      <c r="BY69" s="16">
        <v>79</v>
      </c>
      <c r="BZ69" s="16">
        <v>535</v>
      </c>
      <c r="CA69" s="16">
        <v>2</v>
      </c>
      <c r="CB69" s="16">
        <v>7</v>
      </c>
    </row>
    <row r="70" spans="1:80" s="35" customFormat="1" ht="15.6" x14ac:dyDescent="0.3">
      <c r="A70" s="77" t="s">
        <v>596</v>
      </c>
      <c r="B70" s="31"/>
      <c r="C70" s="31"/>
      <c r="D70" s="31"/>
      <c r="E70" s="31"/>
      <c r="F70" s="31"/>
      <c r="G70" s="16"/>
      <c r="H70" s="16"/>
      <c r="I70" s="16"/>
      <c r="J70" s="16"/>
      <c r="K70" s="16"/>
      <c r="L70" s="16"/>
      <c r="M70" s="16"/>
      <c r="N70" s="16"/>
      <c r="O70" s="16"/>
      <c r="P70" s="78">
        <v>3732426</v>
      </c>
      <c r="Q70" s="16"/>
      <c r="R70" s="16"/>
      <c r="S70" s="16"/>
      <c r="T70" s="78">
        <v>7233203</v>
      </c>
      <c r="U70" s="16"/>
      <c r="V70" s="16"/>
      <c r="W70" s="16"/>
      <c r="X70" s="16"/>
      <c r="Y70" s="16"/>
      <c r="Z70" s="18"/>
      <c r="AA70" s="18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34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</row>
    <row r="71" spans="1:80" s="35" customFormat="1" ht="15.6" x14ac:dyDescent="0.3">
      <c r="A71" s="31">
        <v>7</v>
      </c>
      <c r="B71" s="31" t="s">
        <v>111</v>
      </c>
      <c r="C71" s="31" t="s">
        <v>112</v>
      </c>
      <c r="D71" s="31" t="s">
        <v>431</v>
      </c>
      <c r="E71" s="31" t="s">
        <v>370</v>
      </c>
      <c r="F71" s="31" t="s">
        <v>422</v>
      </c>
      <c r="G71" s="16">
        <v>11698609.41</v>
      </c>
      <c r="H71" s="16">
        <v>11700112.869999999</v>
      </c>
      <c r="I71" s="16">
        <v>11324595.310000001</v>
      </c>
      <c r="J71" s="16">
        <v>0</v>
      </c>
      <c r="K71" s="16">
        <v>1335762.1299999999</v>
      </c>
      <c r="L71" s="16">
        <v>4219456.45</v>
      </c>
      <c r="M71" s="16">
        <v>0</v>
      </c>
      <c r="N71" s="16">
        <v>0</v>
      </c>
      <c r="O71" s="16">
        <v>0</v>
      </c>
      <c r="P71" s="16">
        <v>641696.29</v>
      </c>
      <c r="Q71" s="16">
        <v>0</v>
      </c>
      <c r="R71" s="16">
        <v>0</v>
      </c>
      <c r="S71" s="16">
        <v>3360023.85</v>
      </c>
      <c r="T71" s="16">
        <v>927965.81</v>
      </c>
      <c r="U71" s="16">
        <v>0</v>
      </c>
      <c r="V71" s="16">
        <v>0</v>
      </c>
      <c r="W71" s="16">
        <v>11403557.279999999</v>
      </c>
      <c r="X71" s="16">
        <v>1503.46</v>
      </c>
      <c r="Y71" s="16">
        <v>11405060.74</v>
      </c>
      <c r="Z71" s="18">
        <v>9.9299780000000008E-3</v>
      </c>
      <c r="AA71" s="18">
        <v>8.0600000000000005E-2</v>
      </c>
      <c r="AB71" s="16">
        <v>918652.75</v>
      </c>
      <c r="AC71" s="16">
        <v>0</v>
      </c>
      <c r="AD71" s="16">
        <v>0</v>
      </c>
      <c r="AE71" s="16">
        <v>1503.46</v>
      </c>
      <c r="AF71" s="16">
        <v>373.76</v>
      </c>
      <c r="AG71" s="16">
        <f t="shared" si="0"/>
        <v>1877.22</v>
      </c>
      <c r="AH71" s="16">
        <v>397683.78</v>
      </c>
      <c r="AI71" s="16">
        <v>34231.56</v>
      </c>
      <c r="AJ71" s="16">
        <v>72381.289999999994</v>
      </c>
      <c r="AK71" s="16">
        <v>0</v>
      </c>
      <c r="AL71" s="16">
        <v>75523.37</v>
      </c>
      <c r="AM71" s="16">
        <v>960</v>
      </c>
      <c r="AN71" s="16">
        <v>34079.879999999997</v>
      </c>
      <c r="AO71" s="16">
        <v>3700</v>
      </c>
      <c r="AP71" s="16">
        <v>5238</v>
      </c>
      <c r="AQ71" s="16">
        <v>0</v>
      </c>
      <c r="AR71" s="16">
        <v>29874</v>
      </c>
      <c r="AS71" s="16">
        <v>10561.18</v>
      </c>
      <c r="AT71" s="16">
        <v>11303.26</v>
      </c>
      <c r="AU71" s="16">
        <v>3336.72</v>
      </c>
      <c r="AV71" s="16">
        <v>0</v>
      </c>
      <c r="AW71" s="16">
        <v>0</v>
      </c>
      <c r="AX71" s="16">
        <v>739040.23</v>
      </c>
      <c r="AY71" s="34">
        <f t="shared" si="1"/>
        <v>0</v>
      </c>
      <c r="AZ71" s="16">
        <v>66254.039999999994</v>
      </c>
      <c r="BA71" s="16">
        <v>0</v>
      </c>
      <c r="BB71" s="16">
        <v>196852.96</v>
      </c>
      <c r="BC71" s="16">
        <v>0</v>
      </c>
      <c r="BD71" s="16">
        <v>173826.28</v>
      </c>
      <c r="BE71" s="16">
        <v>0</v>
      </c>
      <c r="BF71" s="16">
        <v>0</v>
      </c>
      <c r="BG71" s="16">
        <v>0</v>
      </c>
      <c r="BH71" s="16">
        <f t="shared" si="2"/>
        <v>0</v>
      </c>
      <c r="BI71" s="16">
        <v>0</v>
      </c>
      <c r="BJ71" s="16">
        <v>1419</v>
      </c>
      <c r="BK71" s="16">
        <v>487</v>
      </c>
      <c r="BL71" s="16">
        <v>1</v>
      </c>
      <c r="BM71" s="16">
        <v>0</v>
      </c>
      <c r="BN71" s="16">
        <v>-29</v>
      </c>
      <c r="BO71" s="16">
        <v>-96</v>
      </c>
      <c r="BP71" s="16">
        <v>-94</v>
      </c>
      <c r="BQ71" s="16">
        <v>-150</v>
      </c>
      <c r="BR71" s="16">
        <v>0</v>
      </c>
      <c r="BS71" s="16">
        <v>0</v>
      </c>
      <c r="BT71" s="16">
        <v>-185</v>
      </c>
      <c r="BU71" s="16">
        <v>-2</v>
      </c>
      <c r="BV71" s="16">
        <v>1351</v>
      </c>
      <c r="BW71" s="16">
        <v>0</v>
      </c>
      <c r="BX71" s="16">
        <v>88</v>
      </c>
      <c r="BY71" s="16">
        <v>29</v>
      </c>
      <c r="BZ71" s="16">
        <v>67</v>
      </c>
      <c r="CA71" s="16">
        <v>1</v>
      </c>
      <c r="CB71" s="16">
        <v>0</v>
      </c>
    </row>
    <row r="72" spans="1:80" s="35" customFormat="1" ht="15.6" x14ac:dyDescent="0.3">
      <c r="A72" s="31">
        <v>7</v>
      </c>
      <c r="B72" s="31" t="s">
        <v>137</v>
      </c>
      <c r="C72" s="31" t="s">
        <v>138</v>
      </c>
      <c r="D72" s="31" t="s">
        <v>431</v>
      </c>
      <c r="E72" s="31" t="s">
        <v>370</v>
      </c>
      <c r="F72" s="31" t="s">
        <v>422</v>
      </c>
      <c r="G72" s="16">
        <v>30069691.48</v>
      </c>
      <c r="H72" s="16">
        <v>30069691.48</v>
      </c>
      <c r="I72" s="16">
        <v>28852859.960000001</v>
      </c>
      <c r="J72" s="16">
        <v>8773842.9499999993</v>
      </c>
      <c r="K72" s="16">
        <v>2585690.19</v>
      </c>
      <c r="L72" s="16">
        <v>6687044.3700000001</v>
      </c>
      <c r="M72" s="16">
        <v>0</v>
      </c>
      <c r="N72" s="16">
        <v>0</v>
      </c>
      <c r="O72" s="16">
        <v>41560.050000000003</v>
      </c>
      <c r="P72" s="16">
        <v>1530127.86</v>
      </c>
      <c r="Q72" s="16">
        <v>0</v>
      </c>
      <c r="R72" s="16">
        <v>0</v>
      </c>
      <c r="S72" s="16">
        <v>6476746.4199999999</v>
      </c>
      <c r="T72" s="16">
        <v>1321375.55</v>
      </c>
      <c r="U72" s="16">
        <v>0</v>
      </c>
      <c r="V72" s="16">
        <v>0</v>
      </c>
      <c r="W72" s="16">
        <v>28886312.850000001</v>
      </c>
      <c r="X72" s="16">
        <v>0</v>
      </c>
      <c r="Y72" s="16">
        <v>28886312.850000001</v>
      </c>
      <c r="Z72" s="18">
        <v>2.4812910000000001E-2</v>
      </c>
      <c r="AA72" s="18">
        <v>5.0900000000000001E-2</v>
      </c>
      <c r="AB72" s="16">
        <v>1469925.46</v>
      </c>
      <c r="AC72" s="16">
        <v>0</v>
      </c>
      <c r="AD72" s="16">
        <v>0</v>
      </c>
      <c r="AE72" s="16">
        <v>0</v>
      </c>
      <c r="AF72" s="16">
        <v>0</v>
      </c>
      <c r="AG72" s="16">
        <f t="shared" si="0"/>
        <v>0</v>
      </c>
      <c r="AH72" s="16">
        <v>662816.81000000006</v>
      </c>
      <c r="AI72" s="16">
        <v>58541.73</v>
      </c>
      <c r="AJ72" s="16">
        <v>82890.83</v>
      </c>
      <c r="AK72" s="16">
        <v>3110</v>
      </c>
      <c r="AL72" s="16">
        <v>149942.16</v>
      </c>
      <c r="AM72" s="16">
        <v>17674.7</v>
      </c>
      <c r="AN72" s="16">
        <v>47381.88</v>
      </c>
      <c r="AO72" s="16">
        <v>4400</v>
      </c>
      <c r="AP72" s="16">
        <v>33285.07</v>
      </c>
      <c r="AQ72" s="16">
        <v>0</v>
      </c>
      <c r="AR72" s="16">
        <v>43546.36</v>
      </c>
      <c r="AS72" s="16">
        <v>22619.84</v>
      </c>
      <c r="AT72" s="16">
        <v>0</v>
      </c>
      <c r="AU72" s="16">
        <v>8144.72</v>
      </c>
      <c r="AV72" s="16">
        <v>7205.73</v>
      </c>
      <c r="AW72" s="16">
        <v>0</v>
      </c>
      <c r="AX72" s="16">
        <v>1223190.51</v>
      </c>
      <c r="AY72" s="34">
        <f t="shared" si="1"/>
        <v>0</v>
      </c>
      <c r="AZ72" s="16">
        <v>237372.21</v>
      </c>
      <c r="BA72" s="16">
        <v>0</v>
      </c>
      <c r="BB72" s="16">
        <v>196852.92</v>
      </c>
      <c r="BC72" s="16">
        <v>0</v>
      </c>
      <c r="BD72" s="16">
        <v>263520.51</v>
      </c>
      <c r="BE72" s="16">
        <v>0</v>
      </c>
      <c r="BF72" s="16">
        <v>0</v>
      </c>
      <c r="BG72" s="16">
        <v>0</v>
      </c>
      <c r="BH72" s="16">
        <f t="shared" si="2"/>
        <v>0</v>
      </c>
      <c r="BI72" s="16">
        <v>0</v>
      </c>
      <c r="BJ72" s="16">
        <v>1773</v>
      </c>
      <c r="BK72" s="16">
        <v>832</v>
      </c>
      <c r="BL72" s="16">
        <v>0</v>
      </c>
      <c r="BM72" s="16">
        <v>-1</v>
      </c>
      <c r="BN72" s="16">
        <v>-50</v>
      </c>
      <c r="BO72" s="16">
        <v>-95</v>
      </c>
      <c r="BP72" s="16">
        <v>-233</v>
      </c>
      <c r="BQ72" s="16">
        <v>-194</v>
      </c>
      <c r="BR72" s="16">
        <v>0</v>
      </c>
      <c r="BS72" s="16">
        <v>10</v>
      </c>
      <c r="BT72" s="16">
        <v>-230</v>
      </c>
      <c r="BU72" s="16">
        <v>-5</v>
      </c>
      <c r="BV72" s="16">
        <v>1807</v>
      </c>
      <c r="BW72" s="16">
        <v>0</v>
      </c>
      <c r="BX72" s="16">
        <v>100</v>
      </c>
      <c r="BY72" s="16">
        <v>26</v>
      </c>
      <c r="BZ72" s="16">
        <v>101</v>
      </c>
      <c r="CA72" s="16">
        <v>1</v>
      </c>
      <c r="CB72" s="16">
        <v>2</v>
      </c>
    </row>
    <row r="73" spans="1:80" s="35" customFormat="1" ht="15.6" x14ac:dyDescent="0.3">
      <c r="A73" s="31">
        <v>7</v>
      </c>
      <c r="B73" s="31" t="s">
        <v>165</v>
      </c>
      <c r="C73" s="31" t="s">
        <v>166</v>
      </c>
      <c r="D73" s="31" t="s">
        <v>432</v>
      </c>
      <c r="E73" s="31" t="s">
        <v>370</v>
      </c>
      <c r="F73" s="31" t="s">
        <v>422</v>
      </c>
      <c r="G73" s="16">
        <v>3483599.9</v>
      </c>
      <c r="H73" s="16">
        <v>3483641.22</v>
      </c>
      <c r="I73" s="16">
        <v>3335647.65</v>
      </c>
      <c r="J73" s="16">
        <v>62784.75</v>
      </c>
      <c r="K73" s="16">
        <v>393180.92</v>
      </c>
      <c r="L73" s="16">
        <v>1321371.31</v>
      </c>
      <c r="M73" s="16">
        <v>0</v>
      </c>
      <c r="N73" s="16">
        <v>0</v>
      </c>
      <c r="O73" s="16">
        <v>0</v>
      </c>
      <c r="P73" s="16">
        <v>263450.40000000002</v>
      </c>
      <c r="Q73" s="16">
        <v>0</v>
      </c>
      <c r="R73" s="16">
        <v>0</v>
      </c>
      <c r="S73" s="16">
        <v>779915.91</v>
      </c>
      <c r="T73" s="16">
        <v>194345.09</v>
      </c>
      <c r="U73" s="16">
        <v>0</v>
      </c>
      <c r="V73" s="16">
        <v>0</v>
      </c>
      <c r="W73" s="16">
        <v>3350062.61</v>
      </c>
      <c r="X73" s="16">
        <v>41.32</v>
      </c>
      <c r="Y73" s="16">
        <v>3350103.93</v>
      </c>
      <c r="Z73" s="18">
        <v>9.0933779999999992E-3</v>
      </c>
      <c r="AA73" s="18">
        <v>0.1</v>
      </c>
      <c r="AB73" s="16">
        <v>335014.23</v>
      </c>
      <c r="AC73" s="16">
        <v>0</v>
      </c>
      <c r="AD73" s="16">
        <v>0</v>
      </c>
      <c r="AE73" s="16">
        <v>41.32</v>
      </c>
      <c r="AF73" s="16">
        <v>2.14</v>
      </c>
      <c r="AG73" s="16">
        <f t="shared" si="0"/>
        <v>43.46</v>
      </c>
      <c r="AH73" s="16">
        <v>77910.64</v>
      </c>
      <c r="AI73" s="16">
        <v>6262.99</v>
      </c>
      <c r="AJ73" s="16">
        <v>4674.63</v>
      </c>
      <c r="AK73" s="16">
        <v>0</v>
      </c>
      <c r="AL73" s="16">
        <v>31829.46</v>
      </c>
      <c r="AM73" s="16">
        <v>0</v>
      </c>
      <c r="AN73" s="16">
        <v>14059.51</v>
      </c>
      <c r="AO73" s="16">
        <v>3000</v>
      </c>
      <c r="AP73" s="16">
        <v>0</v>
      </c>
      <c r="AQ73" s="16">
        <v>0</v>
      </c>
      <c r="AR73" s="16">
        <v>8553.8799999999992</v>
      </c>
      <c r="AS73" s="16">
        <v>0</v>
      </c>
      <c r="AT73" s="16">
        <v>0</v>
      </c>
      <c r="AU73" s="16">
        <v>961.28</v>
      </c>
      <c r="AV73" s="16">
        <v>1944.98</v>
      </c>
      <c r="AW73" s="16">
        <v>60518.92</v>
      </c>
      <c r="AX73" s="16">
        <v>172438.81</v>
      </c>
      <c r="AY73" s="34">
        <f t="shared" si="1"/>
        <v>0.35095881257821254</v>
      </c>
      <c r="AZ73" s="16">
        <v>11565.18</v>
      </c>
      <c r="BA73" s="16">
        <v>0</v>
      </c>
      <c r="BB73" s="16">
        <v>164800</v>
      </c>
      <c r="BC73" s="16">
        <v>0</v>
      </c>
      <c r="BD73" s="16">
        <v>6144.44</v>
      </c>
      <c r="BE73" s="16">
        <v>0</v>
      </c>
      <c r="BF73" s="16">
        <v>0</v>
      </c>
      <c r="BG73" s="16">
        <v>0</v>
      </c>
      <c r="BH73" s="16">
        <f t="shared" si="2"/>
        <v>0</v>
      </c>
      <c r="BI73" s="16">
        <v>0</v>
      </c>
      <c r="BJ73" s="16">
        <v>280</v>
      </c>
      <c r="BK73" s="16">
        <v>89</v>
      </c>
      <c r="BL73" s="16">
        <v>1</v>
      </c>
      <c r="BM73" s="16">
        <v>-1</v>
      </c>
      <c r="BN73" s="16">
        <v>-7</v>
      </c>
      <c r="BO73" s="16">
        <v>-12</v>
      </c>
      <c r="BP73" s="16">
        <v>-18</v>
      </c>
      <c r="BQ73" s="16">
        <v>-22</v>
      </c>
      <c r="BR73" s="16">
        <v>0</v>
      </c>
      <c r="BS73" s="16">
        <v>1</v>
      </c>
      <c r="BT73" s="16">
        <v>-30</v>
      </c>
      <c r="BU73" s="16">
        <v>-2</v>
      </c>
      <c r="BV73" s="16">
        <v>279</v>
      </c>
      <c r="BW73" s="16">
        <v>1</v>
      </c>
      <c r="BX73" s="16">
        <v>16</v>
      </c>
      <c r="BY73" s="16">
        <v>6</v>
      </c>
      <c r="BZ73" s="16">
        <v>8</v>
      </c>
      <c r="CA73" s="16">
        <v>0</v>
      </c>
      <c r="CB73" s="16">
        <v>0</v>
      </c>
    </row>
    <row r="74" spans="1:80" s="35" customFormat="1" ht="15.6" x14ac:dyDescent="0.3">
      <c r="A74" s="31">
        <v>7</v>
      </c>
      <c r="B74" s="31" t="s">
        <v>173</v>
      </c>
      <c r="C74" s="31" t="s">
        <v>120</v>
      </c>
      <c r="D74" s="31" t="s">
        <v>430</v>
      </c>
      <c r="E74" s="31" t="s">
        <v>373</v>
      </c>
      <c r="F74" s="31" t="s">
        <v>422</v>
      </c>
      <c r="G74" s="16">
        <v>105280530.65000001</v>
      </c>
      <c r="H74" s="16">
        <v>105280530.65000001</v>
      </c>
      <c r="I74" s="16">
        <v>102796025.20999999</v>
      </c>
      <c r="J74" s="16">
        <v>50225135.5</v>
      </c>
      <c r="K74" s="16">
        <v>9007685.9199999999</v>
      </c>
      <c r="L74" s="16">
        <v>19626555.210000001</v>
      </c>
      <c r="M74" s="16">
        <v>0</v>
      </c>
      <c r="N74" s="16">
        <v>0</v>
      </c>
      <c r="O74" s="16">
        <v>0</v>
      </c>
      <c r="P74" s="16">
        <v>2703218.18</v>
      </c>
      <c r="Q74" s="16">
        <v>0</v>
      </c>
      <c r="R74" s="16">
        <v>0</v>
      </c>
      <c r="S74" s="16">
        <v>9277285.6199999992</v>
      </c>
      <c r="T74" s="16">
        <v>6687359.9199999999</v>
      </c>
      <c r="U74" s="16">
        <v>0</v>
      </c>
      <c r="V74" s="16">
        <v>0</v>
      </c>
      <c r="W74" s="16">
        <v>101626857.28</v>
      </c>
      <c r="X74" s="16">
        <v>11712.41</v>
      </c>
      <c r="Y74" s="16">
        <v>101638569.69</v>
      </c>
      <c r="Z74" s="18">
        <v>0.1793236</v>
      </c>
      <c r="AA74" s="18">
        <v>3.7400000000000003E-2</v>
      </c>
      <c r="AB74" s="16">
        <v>3798460.51</v>
      </c>
      <c r="AC74" s="16">
        <v>0</v>
      </c>
      <c r="AD74" s="16">
        <v>0</v>
      </c>
      <c r="AE74" s="16">
        <v>0</v>
      </c>
      <c r="AF74" s="16">
        <v>0</v>
      </c>
      <c r="AG74" s="16">
        <f t="shared" ref="AG74:AG136" si="3">SUM(AE74:AF74)</f>
        <v>0</v>
      </c>
      <c r="AH74" s="16">
        <v>1998184.77</v>
      </c>
      <c r="AI74" s="16">
        <v>178587.16</v>
      </c>
      <c r="AJ74" s="16">
        <v>527766.01</v>
      </c>
      <c r="AK74" s="16">
        <v>0</v>
      </c>
      <c r="AL74" s="16">
        <v>221251.67</v>
      </c>
      <c r="AM74" s="16">
        <v>55818.92</v>
      </c>
      <c r="AN74" s="16">
        <v>89691.3</v>
      </c>
      <c r="AO74" s="16">
        <v>16000</v>
      </c>
      <c r="AP74" s="16">
        <v>4000</v>
      </c>
      <c r="AQ74" s="16">
        <v>-2253.6</v>
      </c>
      <c r="AR74" s="16">
        <v>203312.79</v>
      </c>
      <c r="AS74" s="16">
        <v>50811.37</v>
      </c>
      <c r="AT74" s="16">
        <v>23963.360000000001</v>
      </c>
      <c r="AU74" s="16">
        <v>36118.33</v>
      </c>
      <c r="AV74" s="16">
        <v>36651.49</v>
      </c>
      <c r="AW74" s="16">
        <v>0</v>
      </c>
      <c r="AX74" s="16">
        <v>3619058.77</v>
      </c>
      <c r="AY74" s="34">
        <f t="shared" ref="AY74:AY136" si="4">AW74/AX74</f>
        <v>0</v>
      </c>
      <c r="AZ74" s="16">
        <v>1288669.57</v>
      </c>
      <c r="BA74" s="16">
        <v>729.24</v>
      </c>
      <c r="BB74" s="16">
        <v>196852.92</v>
      </c>
      <c r="BC74" s="16">
        <v>0</v>
      </c>
      <c r="BD74" s="16">
        <v>637796.15</v>
      </c>
      <c r="BE74" s="16">
        <v>0</v>
      </c>
      <c r="BF74" s="16">
        <v>0</v>
      </c>
      <c r="BG74" s="16">
        <v>0</v>
      </c>
      <c r="BH74" s="16">
        <f t="shared" ref="BH74:BH136" si="5">SUM(BF74:BG74)</f>
        <v>0</v>
      </c>
      <c r="BI74" s="16">
        <v>0</v>
      </c>
      <c r="BJ74" s="16">
        <v>8006</v>
      </c>
      <c r="BK74" s="16">
        <v>3144</v>
      </c>
      <c r="BL74" s="16">
        <v>0</v>
      </c>
      <c r="BM74" s="16">
        <v>0</v>
      </c>
      <c r="BN74" s="16">
        <v>-90</v>
      </c>
      <c r="BO74" s="16">
        <v>-155</v>
      </c>
      <c r="BP74" s="16">
        <v>-1079</v>
      </c>
      <c r="BQ74" s="16">
        <v>-917</v>
      </c>
      <c r="BR74" s="16">
        <v>0</v>
      </c>
      <c r="BS74" s="16">
        <v>0</v>
      </c>
      <c r="BT74" s="16">
        <v>-796</v>
      </c>
      <c r="BU74" s="16">
        <v>0</v>
      </c>
      <c r="BV74" s="16">
        <v>8113</v>
      </c>
      <c r="BW74" s="16">
        <v>0</v>
      </c>
      <c r="BX74" s="16">
        <v>121</v>
      </c>
      <c r="BY74" s="16">
        <v>81</v>
      </c>
      <c r="BZ74" s="16">
        <v>585</v>
      </c>
      <c r="CA74" s="16">
        <v>3</v>
      </c>
      <c r="CB74" s="16">
        <v>5</v>
      </c>
    </row>
    <row r="75" spans="1:80" s="32" customFormat="1" ht="15.6" x14ac:dyDescent="0.3">
      <c r="A75" s="38">
        <v>7</v>
      </c>
      <c r="B75" s="39" t="s">
        <v>567</v>
      </c>
      <c r="C75" s="38" t="s">
        <v>101</v>
      </c>
      <c r="D75" s="40" t="s">
        <v>433</v>
      </c>
      <c r="E75" s="40" t="s">
        <v>370</v>
      </c>
      <c r="F75" s="40" t="s">
        <v>422</v>
      </c>
      <c r="G75" s="16">
        <v>55479866.409999996</v>
      </c>
      <c r="H75" s="16">
        <v>55479866.409999996</v>
      </c>
      <c r="I75" s="16">
        <v>53680288.649999999</v>
      </c>
      <c r="J75" s="16">
        <v>0</v>
      </c>
      <c r="K75" s="16">
        <v>6419379.7800000003</v>
      </c>
      <c r="L75" s="16">
        <v>23488237.370000001</v>
      </c>
      <c r="M75" s="16">
        <v>0</v>
      </c>
      <c r="N75" s="16">
        <v>0</v>
      </c>
      <c r="O75" s="16">
        <v>0</v>
      </c>
      <c r="P75" s="16">
        <v>2607715.44</v>
      </c>
      <c r="Q75" s="16">
        <v>0</v>
      </c>
      <c r="R75" s="16">
        <v>0</v>
      </c>
      <c r="S75" s="16">
        <v>12114522.65</v>
      </c>
      <c r="T75" s="16">
        <v>6507952.54</v>
      </c>
      <c r="U75" s="16">
        <v>0</v>
      </c>
      <c r="V75" s="16">
        <v>0</v>
      </c>
      <c r="W75" s="16">
        <v>54196431.009999998</v>
      </c>
      <c r="X75" s="16">
        <v>66518.16</v>
      </c>
      <c r="Y75" s="16">
        <v>54262949.170000002</v>
      </c>
      <c r="Z75" s="18">
        <v>0.1129815</v>
      </c>
      <c r="AA75" s="18">
        <v>5.6399999999999999E-2</v>
      </c>
      <c r="AB75" s="16">
        <v>3058623.23</v>
      </c>
      <c r="AC75" s="16">
        <v>0</v>
      </c>
      <c r="AD75" s="16">
        <v>0</v>
      </c>
      <c r="AE75" s="16">
        <v>0</v>
      </c>
      <c r="AF75" s="16">
        <v>0</v>
      </c>
      <c r="AG75" s="16">
        <f t="shared" si="3"/>
        <v>0</v>
      </c>
      <c r="AH75" s="16">
        <v>1596179.35</v>
      </c>
      <c r="AI75" s="16">
        <v>130069.69</v>
      </c>
      <c r="AJ75" s="16">
        <v>380759.08</v>
      </c>
      <c r="AK75" s="16">
        <v>11041.92</v>
      </c>
      <c r="AL75" s="16">
        <v>214471.62</v>
      </c>
      <c r="AM75" s="16">
        <v>5791.05</v>
      </c>
      <c r="AN75" s="16">
        <v>61675.34</v>
      </c>
      <c r="AO75" s="16">
        <v>15000</v>
      </c>
      <c r="AP75" s="16">
        <v>0</v>
      </c>
      <c r="AQ75" s="16">
        <v>0</v>
      </c>
      <c r="AR75" s="16">
        <v>139852.45000000001</v>
      </c>
      <c r="AS75" s="16">
        <v>37456.370000000003</v>
      </c>
      <c r="AT75" s="16">
        <v>5194.38</v>
      </c>
      <c r="AU75" s="16">
        <v>14557.85</v>
      </c>
      <c r="AV75" s="16">
        <v>59546.65</v>
      </c>
      <c r="AW75" s="16">
        <v>0</v>
      </c>
      <c r="AX75" s="16">
        <v>2892203.11</v>
      </c>
      <c r="AY75" s="34">
        <f t="shared" si="4"/>
        <v>0</v>
      </c>
      <c r="AZ75" s="16">
        <v>912547.62</v>
      </c>
      <c r="BA75" s="16">
        <v>0</v>
      </c>
      <c r="BB75" s="16">
        <v>196852.8</v>
      </c>
      <c r="BC75" s="16">
        <v>0</v>
      </c>
      <c r="BD75" s="16">
        <v>609498.61</v>
      </c>
      <c r="BE75" s="16">
        <v>0</v>
      </c>
      <c r="BF75" s="16">
        <v>0</v>
      </c>
      <c r="BG75" s="16">
        <v>0</v>
      </c>
      <c r="BH75" s="16">
        <f t="shared" si="5"/>
        <v>0</v>
      </c>
      <c r="BI75" s="16">
        <v>0</v>
      </c>
      <c r="BJ75" s="16">
        <v>8028</v>
      </c>
      <c r="BK75" s="16">
        <v>2291</v>
      </c>
      <c r="BL75" s="16">
        <v>21</v>
      </c>
      <c r="BM75" s="16">
        <v>0</v>
      </c>
      <c r="BN75" s="16">
        <v>-56</v>
      </c>
      <c r="BO75" s="16">
        <v>-216</v>
      </c>
      <c r="BP75" s="16">
        <v>-429</v>
      </c>
      <c r="BQ75" s="16">
        <v>-843</v>
      </c>
      <c r="BR75" s="16">
        <v>0</v>
      </c>
      <c r="BS75" s="16">
        <v>-5</v>
      </c>
      <c r="BT75" s="16">
        <v>-902</v>
      </c>
      <c r="BU75" s="16">
        <v>-23</v>
      </c>
      <c r="BV75" s="16">
        <v>7866</v>
      </c>
      <c r="BW75" s="16">
        <v>4</v>
      </c>
      <c r="BX75" s="16">
        <v>202</v>
      </c>
      <c r="BY75" s="16">
        <v>93</v>
      </c>
      <c r="BZ75" s="16">
        <v>599</v>
      </c>
      <c r="CA75" s="16">
        <v>0</v>
      </c>
      <c r="CB75" s="16">
        <v>6</v>
      </c>
    </row>
    <row r="76" spans="1:80" ht="15.6" x14ac:dyDescent="0.3">
      <c r="A76" s="10">
        <v>8</v>
      </c>
      <c r="B76" s="10" t="s">
        <v>26</v>
      </c>
      <c r="C76" s="10" t="s">
        <v>28</v>
      </c>
      <c r="D76" s="10" t="s">
        <v>434</v>
      </c>
      <c r="E76" s="10" t="s">
        <v>370</v>
      </c>
      <c r="F76" s="10" t="s">
        <v>435</v>
      </c>
      <c r="G76" s="16">
        <v>83406903.989999995</v>
      </c>
      <c r="H76" s="16">
        <v>83406903.989999995</v>
      </c>
      <c r="I76" s="16">
        <v>80959950.409999996</v>
      </c>
      <c r="J76" s="16">
        <v>0</v>
      </c>
      <c r="K76" s="16">
        <v>5543436.9000000004</v>
      </c>
      <c r="L76" s="16">
        <v>19038710.920000002</v>
      </c>
      <c r="M76" s="16">
        <v>30444370.469999999</v>
      </c>
      <c r="N76" s="16">
        <v>0</v>
      </c>
      <c r="O76" s="16">
        <v>0</v>
      </c>
      <c r="P76" s="16">
        <v>2800424.73</v>
      </c>
      <c r="Q76" s="16">
        <v>444542.93</v>
      </c>
      <c r="R76" s="16">
        <v>0</v>
      </c>
      <c r="S76" s="16">
        <v>12172659.48</v>
      </c>
      <c r="T76" s="16">
        <v>5531493.4900000002</v>
      </c>
      <c r="U76" s="16">
        <v>0</v>
      </c>
      <c r="V76" s="16">
        <v>0</v>
      </c>
      <c r="W76" s="16">
        <v>51362170.68</v>
      </c>
      <c r="X76" s="16">
        <v>30888913.399999999</v>
      </c>
      <c r="Y76" s="16">
        <v>82251084.079999998</v>
      </c>
      <c r="Z76" s="18">
        <v>8.6839009999999994E-2</v>
      </c>
      <c r="AA76" s="18">
        <v>7.0000000000000007E-2</v>
      </c>
      <c r="AB76" s="16">
        <v>3595383.62</v>
      </c>
      <c r="AC76" s="16">
        <v>0</v>
      </c>
      <c r="AD76" s="16">
        <v>0</v>
      </c>
      <c r="AE76" s="16">
        <v>0</v>
      </c>
      <c r="AF76" s="16">
        <v>0</v>
      </c>
      <c r="AG76" s="16">
        <f t="shared" si="3"/>
        <v>0</v>
      </c>
      <c r="AH76" s="16">
        <v>1772657.91</v>
      </c>
      <c r="AI76" s="16">
        <v>137977.60000000001</v>
      </c>
      <c r="AJ76" s="16">
        <v>650198.43000000005</v>
      </c>
      <c r="AK76" s="16">
        <v>0</v>
      </c>
      <c r="AL76" s="16">
        <v>296059.69</v>
      </c>
      <c r="AM76" s="16">
        <v>0</v>
      </c>
      <c r="AN76" s="16">
        <v>71671.27</v>
      </c>
      <c r="AO76" s="16">
        <v>10500</v>
      </c>
      <c r="AP76" s="16">
        <v>4750</v>
      </c>
      <c r="AQ76" s="16">
        <v>0</v>
      </c>
      <c r="AR76" s="16">
        <v>89866.36</v>
      </c>
      <c r="AS76" s="16">
        <v>40380.76</v>
      </c>
      <c r="AT76" s="16">
        <v>8275</v>
      </c>
      <c r="AU76" s="16">
        <v>8154.44</v>
      </c>
      <c r="AV76" s="16">
        <v>62208.92</v>
      </c>
      <c r="AW76" s="16">
        <v>0</v>
      </c>
      <c r="AX76" s="16">
        <v>3335011.97</v>
      </c>
      <c r="AY76" s="34">
        <f t="shared" si="4"/>
        <v>0</v>
      </c>
      <c r="AZ76" s="16">
        <v>843038.26</v>
      </c>
      <c r="BA76" s="16">
        <v>14.67</v>
      </c>
      <c r="BB76" s="16">
        <v>196853</v>
      </c>
      <c r="BC76" s="16">
        <v>0</v>
      </c>
      <c r="BD76" s="16">
        <v>324267.42</v>
      </c>
      <c r="BE76" s="16">
        <v>0</v>
      </c>
      <c r="BF76" s="16">
        <v>0</v>
      </c>
      <c r="BG76" s="16">
        <v>0</v>
      </c>
      <c r="BH76" s="16">
        <f t="shared" si="5"/>
        <v>0</v>
      </c>
      <c r="BI76" s="16">
        <v>0</v>
      </c>
      <c r="BJ76" s="16">
        <v>11277</v>
      </c>
      <c r="BK76" s="16">
        <v>5263</v>
      </c>
      <c r="BL76" s="16">
        <v>7</v>
      </c>
      <c r="BM76" s="16">
        <v>-18</v>
      </c>
      <c r="BN76" s="16">
        <v>-47</v>
      </c>
      <c r="BO76" s="16">
        <v>-235</v>
      </c>
      <c r="BP76" s="16">
        <v>-2081</v>
      </c>
      <c r="BQ76" s="16">
        <v>-1978</v>
      </c>
      <c r="BR76" s="16">
        <v>0</v>
      </c>
      <c r="BS76" s="16">
        <v>14</v>
      </c>
      <c r="BT76" s="16">
        <v>-891</v>
      </c>
      <c r="BU76" s="16">
        <v>0</v>
      </c>
      <c r="BV76" s="16">
        <v>11311</v>
      </c>
      <c r="BW76" s="16">
        <v>159</v>
      </c>
      <c r="BX76" s="16">
        <v>366</v>
      </c>
      <c r="BY76" s="16">
        <v>93</v>
      </c>
      <c r="BZ76" s="16">
        <v>440</v>
      </c>
      <c r="CA76" s="16">
        <v>0</v>
      </c>
      <c r="CB76" s="16">
        <v>5</v>
      </c>
    </row>
    <row r="77" spans="1:80" ht="15.6" x14ac:dyDescent="0.3">
      <c r="A77" s="10">
        <v>8</v>
      </c>
      <c r="B77" s="10" t="s">
        <v>31</v>
      </c>
      <c r="C77" s="10" t="s">
        <v>32</v>
      </c>
      <c r="D77" s="10" t="s">
        <v>436</v>
      </c>
      <c r="E77" s="10" t="s">
        <v>367</v>
      </c>
      <c r="F77" s="10" t="s">
        <v>437</v>
      </c>
      <c r="G77" s="16">
        <v>48613472.780000001</v>
      </c>
      <c r="H77" s="16">
        <v>48628024.799999997</v>
      </c>
      <c r="I77" s="16">
        <v>48045034.509999998</v>
      </c>
      <c r="J77" s="16">
        <v>118806.52</v>
      </c>
      <c r="K77" s="16">
        <v>3427675.92</v>
      </c>
      <c r="L77" s="16">
        <v>21202591.34</v>
      </c>
      <c r="M77" s="16">
        <v>0</v>
      </c>
      <c r="N77" s="16">
        <v>335.33</v>
      </c>
      <c r="O77" s="16">
        <v>0</v>
      </c>
      <c r="P77" s="16">
        <v>1123549.3</v>
      </c>
      <c r="Q77" s="16">
        <v>0</v>
      </c>
      <c r="R77" s="16">
        <v>54076.28</v>
      </c>
      <c r="S77" s="16">
        <v>14864771.27</v>
      </c>
      <c r="T77" s="16">
        <v>5603747.9800000004</v>
      </c>
      <c r="U77" s="16">
        <v>0</v>
      </c>
      <c r="V77" s="16">
        <v>0</v>
      </c>
      <c r="W77" s="16">
        <v>48763426.560000002</v>
      </c>
      <c r="X77" s="16">
        <v>69254.62</v>
      </c>
      <c r="Y77" s="16">
        <v>48832681.18</v>
      </c>
      <c r="Z77" s="18">
        <v>6.4538929999999994E-2</v>
      </c>
      <c r="AA77" s="18">
        <v>4.7699999999999999E-2</v>
      </c>
      <c r="AB77" s="16">
        <v>2328325.5699999998</v>
      </c>
      <c r="AC77" s="16">
        <v>0</v>
      </c>
      <c r="AD77" s="16">
        <v>0</v>
      </c>
      <c r="AE77" s="16">
        <v>0</v>
      </c>
      <c r="AF77" s="16">
        <v>0</v>
      </c>
      <c r="AG77" s="16">
        <f t="shared" si="3"/>
        <v>0</v>
      </c>
      <c r="AH77" s="16">
        <v>1274011.0900000001</v>
      </c>
      <c r="AI77" s="16">
        <v>101778.13</v>
      </c>
      <c r="AJ77" s="16">
        <v>307315.77</v>
      </c>
      <c r="AK77" s="16">
        <v>0</v>
      </c>
      <c r="AL77" s="16">
        <v>123364.15</v>
      </c>
      <c r="AM77" s="16">
        <v>3228.53</v>
      </c>
      <c r="AN77" s="16">
        <v>54574.7</v>
      </c>
      <c r="AO77" s="16">
        <v>10500</v>
      </c>
      <c r="AP77" s="16">
        <v>0</v>
      </c>
      <c r="AQ77" s="16">
        <v>0</v>
      </c>
      <c r="AR77" s="16">
        <v>74341.8</v>
      </c>
      <c r="AS77" s="16">
        <v>31380.15</v>
      </c>
      <c r="AT77" s="16">
        <v>0</v>
      </c>
      <c r="AU77" s="16">
        <v>4228.41</v>
      </c>
      <c r="AV77" s="16">
        <v>14095.48</v>
      </c>
      <c r="AW77" s="16">
        <v>0</v>
      </c>
      <c r="AX77" s="16">
        <v>2141543.17</v>
      </c>
      <c r="AY77" s="34">
        <f t="shared" si="4"/>
        <v>0</v>
      </c>
      <c r="AZ77" s="16">
        <v>619249.15</v>
      </c>
      <c r="BA77" s="16">
        <v>2412.6799999999998</v>
      </c>
      <c r="BB77" s="16">
        <v>196853</v>
      </c>
      <c r="BC77" s="16">
        <v>0</v>
      </c>
      <c r="BD77" s="16">
        <v>445099.46</v>
      </c>
      <c r="BE77" s="16">
        <v>0</v>
      </c>
      <c r="BF77" s="16">
        <v>0</v>
      </c>
      <c r="BG77" s="16">
        <v>0</v>
      </c>
      <c r="BH77" s="16">
        <f t="shared" si="5"/>
        <v>0</v>
      </c>
      <c r="BI77" s="16">
        <v>0</v>
      </c>
      <c r="BJ77" s="16">
        <v>9042</v>
      </c>
      <c r="BK77" s="16">
        <v>2492</v>
      </c>
      <c r="BL77" s="16">
        <v>3</v>
      </c>
      <c r="BM77" s="16">
        <v>-2</v>
      </c>
      <c r="BN77" s="16">
        <v>-64</v>
      </c>
      <c r="BO77" s="16">
        <v>-280</v>
      </c>
      <c r="BP77" s="16">
        <v>-120</v>
      </c>
      <c r="BQ77" s="16">
        <v>-471</v>
      </c>
      <c r="BR77" s="16">
        <v>0</v>
      </c>
      <c r="BS77" s="16">
        <v>58</v>
      </c>
      <c r="BT77" s="16">
        <v>-771</v>
      </c>
      <c r="BU77" s="16">
        <v>-18</v>
      </c>
      <c r="BV77" s="16">
        <v>9869</v>
      </c>
      <c r="BW77" s="16">
        <v>56</v>
      </c>
      <c r="BX77" s="16">
        <v>133</v>
      </c>
      <c r="BY77" s="16">
        <v>96</v>
      </c>
      <c r="BZ77" s="16">
        <v>451</v>
      </c>
      <c r="CA77" s="16">
        <v>87</v>
      </c>
      <c r="CB77" s="16">
        <v>3</v>
      </c>
    </row>
    <row r="78" spans="1:80" ht="15.6" x14ac:dyDescent="0.3">
      <c r="A78" s="14">
        <v>8</v>
      </c>
      <c r="B78" s="14" t="s">
        <v>329</v>
      </c>
      <c r="C78" s="14" t="s">
        <v>330</v>
      </c>
      <c r="D78" s="10" t="s">
        <v>438</v>
      </c>
      <c r="E78" s="10" t="s">
        <v>382</v>
      </c>
      <c r="F78" s="10" t="s">
        <v>435</v>
      </c>
      <c r="G78" s="16">
        <v>192365781.08000001</v>
      </c>
      <c r="H78" s="16">
        <v>192392464.19999999</v>
      </c>
      <c r="I78" s="16">
        <v>186068610.21000001</v>
      </c>
      <c r="J78" s="16">
        <v>0</v>
      </c>
      <c r="K78" s="16">
        <v>11976832.34</v>
      </c>
      <c r="L78" s="16">
        <v>30509604.920000002</v>
      </c>
      <c r="M78" s="16">
        <v>78599439.819999993</v>
      </c>
      <c r="N78" s="16">
        <v>0</v>
      </c>
      <c r="O78" s="16">
        <v>533357.79</v>
      </c>
      <c r="P78" s="16">
        <v>2903550.71</v>
      </c>
      <c r="Q78" s="16">
        <v>2521173.5699999998</v>
      </c>
      <c r="R78" s="16">
        <v>0</v>
      </c>
      <c r="S78" s="16">
        <v>36074217.07</v>
      </c>
      <c r="T78" s="16">
        <v>15970200.189999999</v>
      </c>
      <c r="U78" s="16">
        <v>0</v>
      </c>
      <c r="V78" s="16">
        <v>0</v>
      </c>
      <c r="W78" s="16">
        <v>103854370.05</v>
      </c>
      <c r="X78" s="16">
        <v>81581593.849999994</v>
      </c>
      <c r="Y78" s="16">
        <v>185435963.90000001</v>
      </c>
      <c r="Z78" s="18">
        <v>2.9319189999999998E-2</v>
      </c>
      <c r="AA78" s="57">
        <v>4.65E-2</v>
      </c>
      <c r="AB78" s="16">
        <v>4835528.8099999996</v>
      </c>
      <c r="AC78" s="16">
        <v>0</v>
      </c>
      <c r="AD78" s="16">
        <v>0</v>
      </c>
      <c r="AE78" s="16">
        <v>27735.24</v>
      </c>
      <c r="AF78" s="16">
        <v>0</v>
      </c>
      <c r="AG78" s="16">
        <f t="shared" si="3"/>
        <v>27735.24</v>
      </c>
      <c r="AH78" s="16">
        <v>2361887.66</v>
      </c>
      <c r="AI78" s="16">
        <v>189713.66</v>
      </c>
      <c r="AJ78" s="16">
        <v>557962.98</v>
      </c>
      <c r="AK78" s="16">
        <v>0</v>
      </c>
      <c r="AL78" s="16">
        <v>355192.43</v>
      </c>
      <c r="AM78" s="16">
        <v>6083.08</v>
      </c>
      <c r="AN78" s="16">
        <v>59241.64</v>
      </c>
      <c r="AO78" s="16">
        <v>12000</v>
      </c>
      <c r="AP78" s="16">
        <v>52715.89</v>
      </c>
      <c r="AQ78" s="16">
        <v>0</v>
      </c>
      <c r="AR78" s="16">
        <v>378921.15</v>
      </c>
      <c r="AS78" s="16">
        <v>44798.8</v>
      </c>
      <c r="AT78" s="16">
        <v>18160.98</v>
      </c>
      <c r="AU78" s="16">
        <v>27226.19</v>
      </c>
      <c r="AV78" s="16">
        <v>265412.58</v>
      </c>
      <c r="AW78" s="16">
        <v>0</v>
      </c>
      <c r="AX78" s="16">
        <v>4552973.01</v>
      </c>
      <c r="AY78" s="34">
        <f t="shared" si="4"/>
        <v>0</v>
      </c>
      <c r="AZ78" s="58">
        <v>1564408.46</v>
      </c>
      <c r="BA78" s="16">
        <v>729.54</v>
      </c>
      <c r="BB78" s="58">
        <v>196852.92</v>
      </c>
      <c r="BC78" s="58">
        <v>0</v>
      </c>
      <c r="BD78" s="58">
        <v>853318.44</v>
      </c>
      <c r="BE78" s="58">
        <v>0</v>
      </c>
      <c r="BF78" s="58">
        <v>0</v>
      </c>
      <c r="BG78" s="58">
        <v>0</v>
      </c>
      <c r="BH78" s="16">
        <f t="shared" si="5"/>
        <v>0</v>
      </c>
      <c r="BI78" s="16">
        <v>0</v>
      </c>
      <c r="BJ78" s="16">
        <v>14423</v>
      </c>
      <c r="BK78" s="16">
        <v>4870</v>
      </c>
      <c r="BL78" s="16">
        <v>175</v>
      </c>
      <c r="BM78" s="16">
        <v>0</v>
      </c>
      <c r="BN78" s="16">
        <v>-108</v>
      </c>
      <c r="BO78" s="16">
        <v>-564</v>
      </c>
      <c r="BP78" s="16">
        <v>-506</v>
      </c>
      <c r="BQ78" s="16">
        <v>-1876</v>
      </c>
      <c r="BR78" s="16">
        <v>1</v>
      </c>
      <c r="BS78" s="16">
        <v>0</v>
      </c>
      <c r="BT78" s="16">
        <v>-1505</v>
      </c>
      <c r="BU78" s="16">
        <v>-15</v>
      </c>
      <c r="BV78" s="16">
        <v>14895</v>
      </c>
      <c r="BW78" s="16">
        <v>15</v>
      </c>
      <c r="BX78" s="16">
        <v>796</v>
      </c>
      <c r="BY78" s="16">
        <v>291</v>
      </c>
      <c r="BZ78" s="16">
        <v>513</v>
      </c>
      <c r="CA78" s="16">
        <v>10</v>
      </c>
      <c r="CB78" s="16">
        <v>13</v>
      </c>
    </row>
    <row r="79" spans="1:80" ht="15.6" x14ac:dyDescent="0.3">
      <c r="A79" s="10">
        <v>8</v>
      </c>
      <c r="B79" s="10" t="s">
        <v>125</v>
      </c>
      <c r="C79" s="10" t="s">
        <v>23</v>
      </c>
      <c r="D79" s="10" t="s">
        <v>410</v>
      </c>
      <c r="E79" s="10" t="s">
        <v>370</v>
      </c>
      <c r="F79" s="10" t="s">
        <v>435</v>
      </c>
      <c r="G79" s="16">
        <v>52038405.130000003</v>
      </c>
      <c r="H79" s="16">
        <v>52057846.68</v>
      </c>
      <c r="I79" s="16">
        <v>50921492.25</v>
      </c>
      <c r="J79" s="16">
        <v>0</v>
      </c>
      <c r="K79" s="16">
        <v>2279231.4</v>
      </c>
      <c r="L79" s="16">
        <v>15258578</v>
      </c>
      <c r="M79" s="16">
        <v>17538689.079999998</v>
      </c>
      <c r="N79" s="16">
        <v>0</v>
      </c>
      <c r="O79" s="16">
        <v>0</v>
      </c>
      <c r="P79" s="16">
        <v>970131.84</v>
      </c>
      <c r="Q79" s="16">
        <v>26584</v>
      </c>
      <c r="R79" s="16">
        <v>0</v>
      </c>
      <c r="S79" s="16">
        <v>7548164.75</v>
      </c>
      <c r="T79" s="16">
        <v>3798977.37</v>
      </c>
      <c r="U79" s="16">
        <v>0</v>
      </c>
      <c r="V79" s="16">
        <v>0</v>
      </c>
      <c r="W79" s="16">
        <v>33710482.259999998</v>
      </c>
      <c r="X79" s="16">
        <v>17584714.629999999</v>
      </c>
      <c r="Y79" s="16">
        <v>51295196.890000001</v>
      </c>
      <c r="Z79" s="18">
        <v>7.7088970000000007E-2</v>
      </c>
      <c r="AA79" s="18">
        <v>7.0000000000000007E-2</v>
      </c>
      <c r="AB79" s="16">
        <v>2359737.75</v>
      </c>
      <c r="AC79" s="16">
        <v>0</v>
      </c>
      <c r="AD79" s="16">
        <v>0</v>
      </c>
      <c r="AE79" s="16">
        <v>19441.55</v>
      </c>
      <c r="AF79" s="16">
        <v>0</v>
      </c>
      <c r="AG79" s="16">
        <f t="shared" si="3"/>
        <v>19441.55</v>
      </c>
      <c r="AH79" s="16">
        <v>1316494.3500000001</v>
      </c>
      <c r="AI79" s="16">
        <v>103752.56</v>
      </c>
      <c r="AJ79" s="16">
        <v>328365.34000000003</v>
      </c>
      <c r="AK79" s="16">
        <v>0</v>
      </c>
      <c r="AL79" s="16">
        <v>109206</v>
      </c>
      <c r="AM79" s="16">
        <v>4478.3100000000004</v>
      </c>
      <c r="AN79" s="16">
        <v>50931.46</v>
      </c>
      <c r="AO79" s="16">
        <v>10500</v>
      </c>
      <c r="AP79" s="16">
        <v>280</v>
      </c>
      <c r="AQ79" s="16">
        <v>0</v>
      </c>
      <c r="AR79" s="16">
        <v>83774.53</v>
      </c>
      <c r="AS79" s="16">
        <v>15665.13</v>
      </c>
      <c r="AT79" s="16">
        <v>15116.88</v>
      </c>
      <c r="AU79" s="16">
        <v>24322.14</v>
      </c>
      <c r="AV79" s="16">
        <v>8426.58</v>
      </c>
      <c r="AW79" s="16">
        <v>0</v>
      </c>
      <c r="AX79" s="16">
        <v>2151586.3199999998</v>
      </c>
      <c r="AY79" s="34">
        <f t="shared" si="4"/>
        <v>0</v>
      </c>
      <c r="AZ79" s="16">
        <v>393556.03</v>
      </c>
      <c r="BA79" s="16">
        <v>0</v>
      </c>
      <c r="BB79" s="16">
        <v>196853</v>
      </c>
      <c r="BC79" s="16">
        <v>0</v>
      </c>
      <c r="BD79" s="16">
        <v>464355.82</v>
      </c>
      <c r="BE79" s="16">
        <v>0</v>
      </c>
      <c r="BF79" s="16">
        <v>0</v>
      </c>
      <c r="BG79" s="16">
        <v>0</v>
      </c>
      <c r="BH79" s="16">
        <f t="shared" si="5"/>
        <v>0</v>
      </c>
      <c r="BI79" s="16">
        <v>0</v>
      </c>
      <c r="BJ79" s="16">
        <v>8346</v>
      </c>
      <c r="BK79" s="16">
        <v>2402</v>
      </c>
      <c r="BL79" s="16">
        <v>379</v>
      </c>
      <c r="BM79" s="16">
        <v>-27</v>
      </c>
      <c r="BN79" s="16">
        <v>-12</v>
      </c>
      <c r="BO79" s="16">
        <v>-178</v>
      </c>
      <c r="BP79" s="16">
        <v>-327</v>
      </c>
      <c r="BQ79" s="16">
        <v>-1537</v>
      </c>
      <c r="BR79" s="16">
        <v>7</v>
      </c>
      <c r="BS79" s="16">
        <v>-9</v>
      </c>
      <c r="BT79" s="16">
        <v>-890</v>
      </c>
      <c r="BU79" s="16">
        <v>-2</v>
      </c>
      <c r="BV79" s="16">
        <v>8152</v>
      </c>
      <c r="BW79" s="16">
        <v>12</v>
      </c>
      <c r="BX79" s="16">
        <v>286</v>
      </c>
      <c r="BY79" s="16">
        <v>85</v>
      </c>
      <c r="BZ79" s="16">
        <v>512</v>
      </c>
      <c r="CA79" s="16">
        <v>0</v>
      </c>
      <c r="CB79" s="16">
        <v>3</v>
      </c>
    </row>
    <row r="80" spans="1:80" ht="15.6" x14ac:dyDescent="0.3">
      <c r="A80" s="10">
        <v>8</v>
      </c>
      <c r="B80" s="10" t="s">
        <v>131</v>
      </c>
      <c r="C80" s="10" t="s">
        <v>132</v>
      </c>
      <c r="D80" s="10" t="s">
        <v>439</v>
      </c>
      <c r="E80" s="10" t="s">
        <v>367</v>
      </c>
      <c r="F80" s="10" t="s">
        <v>435</v>
      </c>
      <c r="G80" s="16">
        <v>67295831.640000001</v>
      </c>
      <c r="H80" s="16">
        <v>67295831.640000001</v>
      </c>
      <c r="I80" s="16">
        <v>65887605.659999996</v>
      </c>
      <c r="J80" s="16">
        <v>22719119.420000002</v>
      </c>
      <c r="K80" s="16">
        <v>3380560.46</v>
      </c>
      <c r="L80" s="16">
        <v>13888013.939999999</v>
      </c>
      <c r="M80" s="16">
        <v>12451.14</v>
      </c>
      <c r="N80" s="16">
        <v>0</v>
      </c>
      <c r="O80" s="16">
        <v>0</v>
      </c>
      <c r="P80" s="16">
        <v>1157990.79</v>
      </c>
      <c r="Q80" s="16">
        <v>0</v>
      </c>
      <c r="R80" s="16">
        <v>0</v>
      </c>
      <c r="S80" s="16">
        <v>18528183.93</v>
      </c>
      <c r="T80" s="16">
        <v>3884621.29</v>
      </c>
      <c r="U80" s="16">
        <v>0</v>
      </c>
      <c r="V80" s="16">
        <v>0</v>
      </c>
      <c r="W80" s="16">
        <v>66186123.979999997</v>
      </c>
      <c r="X80" s="16">
        <v>12451.14</v>
      </c>
      <c r="Y80" s="16">
        <v>66198575.119999997</v>
      </c>
      <c r="Z80" s="18">
        <v>5.4632859999999998E-2</v>
      </c>
      <c r="AA80" s="18">
        <v>3.2500000000000001E-2</v>
      </c>
      <c r="AB80" s="16">
        <v>2150993.44</v>
      </c>
      <c r="AC80" s="16">
        <v>0</v>
      </c>
      <c r="AD80" s="16">
        <v>0</v>
      </c>
      <c r="AE80" s="16">
        <v>0</v>
      </c>
      <c r="AF80" s="16">
        <v>0</v>
      </c>
      <c r="AG80" s="16">
        <f t="shared" si="3"/>
        <v>0</v>
      </c>
      <c r="AH80" s="16">
        <v>981142.42</v>
      </c>
      <c r="AI80" s="16">
        <v>76934.11</v>
      </c>
      <c r="AJ80" s="16">
        <v>256786.82</v>
      </c>
      <c r="AK80" s="16">
        <v>0</v>
      </c>
      <c r="AL80" s="16">
        <v>101887.44</v>
      </c>
      <c r="AM80" s="16">
        <v>0</v>
      </c>
      <c r="AN80" s="16">
        <v>177804.24</v>
      </c>
      <c r="AO80" s="16">
        <v>10500</v>
      </c>
      <c r="AP80" s="16">
        <v>24343.75</v>
      </c>
      <c r="AQ80" s="16">
        <v>0</v>
      </c>
      <c r="AR80" s="16">
        <v>134310.81</v>
      </c>
      <c r="AS80" s="16">
        <v>12604.29</v>
      </c>
      <c r="AT80" s="16">
        <v>0</v>
      </c>
      <c r="AU80" s="16">
        <v>0</v>
      </c>
      <c r="AV80" s="16">
        <v>61958.35</v>
      </c>
      <c r="AW80" s="16">
        <v>0</v>
      </c>
      <c r="AX80" s="16">
        <v>1980253.88</v>
      </c>
      <c r="AY80" s="34">
        <f t="shared" si="4"/>
        <v>0</v>
      </c>
      <c r="AZ80" s="16">
        <v>464865.08</v>
      </c>
      <c r="BA80" s="16">
        <v>0</v>
      </c>
      <c r="BB80" s="16">
        <v>196853</v>
      </c>
      <c r="BC80" s="16">
        <v>0</v>
      </c>
      <c r="BD80" s="16">
        <v>403393.68</v>
      </c>
      <c r="BE80" s="16">
        <v>0</v>
      </c>
      <c r="BF80" s="16">
        <v>0</v>
      </c>
      <c r="BG80" s="16">
        <v>0</v>
      </c>
      <c r="BH80" s="16">
        <f t="shared" si="5"/>
        <v>0</v>
      </c>
      <c r="BI80" s="16">
        <v>0</v>
      </c>
      <c r="BJ80" s="16">
        <v>5724</v>
      </c>
      <c r="BK80" s="16">
        <v>2295</v>
      </c>
      <c r="BL80" s="16">
        <v>23</v>
      </c>
      <c r="BM80" s="16">
        <v>-3</v>
      </c>
      <c r="BN80" s="16">
        <v>-31</v>
      </c>
      <c r="BO80" s="16">
        <v>-202</v>
      </c>
      <c r="BP80" s="16">
        <v>-403</v>
      </c>
      <c r="BQ80" s="16">
        <v>-808</v>
      </c>
      <c r="BR80" s="16">
        <v>5</v>
      </c>
      <c r="BS80" s="16">
        <v>-5</v>
      </c>
      <c r="BT80" s="16">
        <v>-677</v>
      </c>
      <c r="BU80" s="16">
        <v>-6</v>
      </c>
      <c r="BV80" s="16">
        <v>5912</v>
      </c>
      <c r="BW80" s="16">
        <v>0</v>
      </c>
      <c r="BX80" s="16">
        <v>472</v>
      </c>
      <c r="BY80" s="16">
        <v>85</v>
      </c>
      <c r="BZ80" s="16">
        <v>103</v>
      </c>
      <c r="CA80" s="16">
        <v>4</v>
      </c>
      <c r="CB80" s="16">
        <v>13</v>
      </c>
    </row>
    <row r="81" spans="1:80" ht="15.6" x14ac:dyDescent="0.3">
      <c r="A81" s="10">
        <v>8</v>
      </c>
      <c r="B81" s="10" t="s">
        <v>141</v>
      </c>
      <c r="C81" s="10" t="s">
        <v>45</v>
      </c>
      <c r="D81" s="10" t="s">
        <v>440</v>
      </c>
      <c r="E81" s="10" t="s">
        <v>370</v>
      </c>
      <c r="F81" s="10" t="s">
        <v>437</v>
      </c>
      <c r="G81" s="16">
        <v>59921586.399999999</v>
      </c>
      <c r="H81" s="16">
        <v>59924075.259999998</v>
      </c>
      <c r="I81" s="16">
        <v>58976633.579999998</v>
      </c>
      <c r="J81" s="16">
        <v>1000</v>
      </c>
      <c r="K81" s="16">
        <v>4837991.74</v>
      </c>
      <c r="L81" s="16">
        <v>18117844.09</v>
      </c>
      <c r="M81" s="16">
        <v>0</v>
      </c>
      <c r="N81" s="16">
        <v>0</v>
      </c>
      <c r="O81" s="16">
        <v>0</v>
      </c>
      <c r="P81" s="16">
        <v>2430700.02</v>
      </c>
      <c r="Q81" s="16">
        <v>0</v>
      </c>
      <c r="R81" s="16">
        <v>0</v>
      </c>
      <c r="S81" s="16">
        <v>25363349.690000001</v>
      </c>
      <c r="T81" s="16">
        <v>6719833.0300000003</v>
      </c>
      <c r="U81" s="16">
        <v>0</v>
      </c>
      <c r="V81" s="16">
        <v>0</v>
      </c>
      <c r="W81" s="16">
        <v>59922979.299999997</v>
      </c>
      <c r="X81" s="16">
        <v>2547.06</v>
      </c>
      <c r="Y81" s="16">
        <v>59925526.359999999</v>
      </c>
      <c r="Z81" s="18">
        <v>0.1095361</v>
      </c>
      <c r="AA81" s="18">
        <v>2.93E-2</v>
      </c>
      <c r="AB81" s="16">
        <v>1753948.49</v>
      </c>
      <c r="AC81" s="16">
        <v>0</v>
      </c>
      <c r="AD81" s="16">
        <v>0</v>
      </c>
      <c r="AE81" s="16">
        <v>2547.06</v>
      </c>
      <c r="AF81" s="16">
        <v>39.94</v>
      </c>
      <c r="AG81" s="16">
        <f t="shared" si="3"/>
        <v>2587</v>
      </c>
      <c r="AH81" s="16">
        <v>888046.93</v>
      </c>
      <c r="AI81" s="16">
        <v>72707.64</v>
      </c>
      <c r="AJ81" s="16">
        <v>269296.59999999998</v>
      </c>
      <c r="AK81" s="16">
        <v>0</v>
      </c>
      <c r="AL81" s="16">
        <v>93677.4</v>
      </c>
      <c r="AM81" s="16">
        <v>24000</v>
      </c>
      <c r="AN81" s="16">
        <v>63616.56</v>
      </c>
      <c r="AO81" s="16">
        <v>10500</v>
      </c>
      <c r="AP81" s="16">
        <v>0</v>
      </c>
      <c r="AQ81" s="16">
        <v>0</v>
      </c>
      <c r="AR81" s="16">
        <v>55647.32</v>
      </c>
      <c r="AS81" s="16">
        <v>9283.02</v>
      </c>
      <c r="AT81" s="16">
        <v>0</v>
      </c>
      <c r="AU81" s="16">
        <v>1113</v>
      </c>
      <c r="AV81" s="16">
        <v>15446.55</v>
      </c>
      <c r="AW81" s="16">
        <v>61120</v>
      </c>
      <c r="AX81" s="16">
        <v>1578261.84</v>
      </c>
      <c r="AY81" s="34">
        <f t="shared" si="4"/>
        <v>3.8726146987118432E-2</v>
      </c>
      <c r="AZ81" s="16">
        <v>0</v>
      </c>
      <c r="BA81" s="16">
        <v>0</v>
      </c>
      <c r="BB81" s="16">
        <v>196853</v>
      </c>
      <c r="BC81" s="16">
        <v>0</v>
      </c>
      <c r="BD81" s="16">
        <v>287191.03000000003</v>
      </c>
      <c r="BE81" s="16">
        <v>0</v>
      </c>
      <c r="BF81" s="16">
        <v>0</v>
      </c>
      <c r="BG81" s="16">
        <v>0</v>
      </c>
      <c r="BH81" s="16">
        <f t="shared" si="5"/>
        <v>0</v>
      </c>
      <c r="BI81" s="16">
        <v>0</v>
      </c>
      <c r="BJ81" s="16">
        <v>9132</v>
      </c>
      <c r="BK81" s="16">
        <v>2825</v>
      </c>
      <c r="BL81" s="16">
        <v>10</v>
      </c>
      <c r="BM81" s="16">
        <v>0</v>
      </c>
      <c r="BN81" s="16">
        <v>-55</v>
      </c>
      <c r="BO81" s="16">
        <v>-349</v>
      </c>
      <c r="BP81" s="16">
        <v>-208</v>
      </c>
      <c r="BQ81" s="16">
        <v>-971</v>
      </c>
      <c r="BR81" s="16">
        <v>0</v>
      </c>
      <c r="BS81" s="16">
        <v>71</v>
      </c>
      <c r="BT81" s="16">
        <v>-1028</v>
      </c>
      <c r="BU81" s="16">
        <v>-18</v>
      </c>
      <c r="BV81" s="16">
        <v>9409</v>
      </c>
      <c r="BW81" s="16">
        <v>18</v>
      </c>
      <c r="BX81" s="16">
        <v>606</v>
      </c>
      <c r="BY81" s="16">
        <v>164</v>
      </c>
      <c r="BZ81" s="16">
        <v>233</v>
      </c>
      <c r="CA81" s="16">
        <v>1</v>
      </c>
      <c r="CB81" s="16">
        <v>24</v>
      </c>
    </row>
    <row r="82" spans="1:80" ht="15.6" x14ac:dyDescent="0.3">
      <c r="A82" s="28">
        <v>8</v>
      </c>
      <c r="B82" s="29" t="s">
        <v>353</v>
      </c>
      <c r="C82" s="27" t="s">
        <v>178</v>
      </c>
      <c r="D82" s="10" t="s">
        <v>434</v>
      </c>
      <c r="E82" s="10" t="s">
        <v>370</v>
      </c>
      <c r="F82" s="10" t="s">
        <v>435</v>
      </c>
      <c r="G82" s="16">
        <v>85618445.950000003</v>
      </c>
      <c r="H82" s="16">
        <v>85619400.739999995</v>
      </c>
      <c r="I82" s="16">
        <v>83400575.480000004</v>
      </c>
      <c r="J82" s="16">
        <v>0</v>
      </c>
      <c r="K82" s="16">
        <v>5355895.62</v>
      </c>
      <c r="L82" s="16">
        <v>19088678.5</v>
      </c>
      <c r="M82" s="16">
        <v>32614613.899999999</v>
      </c>
      <c r="N82" s="16">
        <v>0</v>
      </c>
      <c r="O82" s="16">
        <v>0</v>
      </c>
      <c r="P82" s="16">
        <v>2858459.07</v>
      </c>
      <c r="Q82" s="16">
        <v>332097.74</v>
      </c>
      <c r="R82" s="16">
        <v>0</v>
      </c>
      <c r="S82" s="16">
        <v>11793527.060000001</v>
      </c>
      <c r="T82" s="16">
        <v>5521306.9400000004</v>
      </c>
      <c r="U82" s="16">
        <v>0</v>
      </c>
      <c r="V82" s="16">
        <v>0</v>
      </c>
      <c r="W82" s="16">
        <v>50997651.060000002</v>
      </c>
      <c r="X82" s="16">
        <v>32947712.09</v>
      </c>
      <c r="Y82" s="16">
        <v>83945363.150000006</v>
      </c>
      <c r="Z82" s="18">
        <v>8.0027260000000003E-2</v>
      </c>
      <c r="AA82" s="18">
        <v>7.0000000000000007E-2</v>
      </c>
      <c r="AB82" s="16">
        <v>3569874.8</v>
      </c>
      <c r="AC82" s="16">
        <v>0</v>
      </c>
      <c r="AD82" s="16">
        <v>0</v>
      </c>
      <c r="AE82" s="16">
        <v>1000.45</v>
      </c>
      <c r="AF82" s="16">
        <v>0</v>
      </c>
      <c r="AG82" s="16">
        <f t="shared" si="3"/>
        <v>1000.45</v>
      </c>
      <c r="AH82" s="16">
        <v>1771272</v>
      </c>
      <c r="AI82" s="16">
        <v>138375.14000000001</v>
      </c>
      <c r="AJ82" s="16">
        <v>636478.54</v>
      </c>
      <c r="AK82" s="16">
        <v>0</v>
      </c>
      <c r="AL82" s="16">
        <v>299998.34999999998</v>
      </c>
      <c r="AM82" s="16">
        <v>0</v>
      </c>
      <c r="AN82" s="16">
        <v>67831.92</v>
      </c>
      <c r="AO82" s="16">
        <v>10500</v>
      </c>
      <c r="AP82" s="16">
        <v>4000</v>
      </c>
      <c r="AQ82" s="16">
        <v>0</v>
      </c>
      <c r="AR82" s="16">
        <v>83133.899999999994</v>
      </c>
      <c r="AS82" s="16">
        <v>21630.51</v>
      </c>
      <c r="AT82" s="16">
        <v>8155</v>
      </c>
      <c r="AU82" s="16">
        <v>10848.54</v>
      </c>
      <c r="AV82" s="16">
        <v>67609.03</v>
      </c>
      <c r="AW82" s="16">
        <v>162025.81</v>
      </c>
      <c r="AX82" s="16">
        <v>3255537.6</v>
      </c>
      <c r="AY82" s="34">
        <f t="shared" si="4"/>
        <v>4.9769294632014079E-2</v>
      </c>
      <c r="AZ82" s="16">
        <v>606569.97</v>
      </c>
      <c r="BA82" s="16">
        <v>0</v>
      </c>
      <c r="BB82" s="16">
        <v>196853</v>
      </c>
      <c r="BC82" s="16">
        <v>0</v>
      </c>
      <c r="BD82" s="16">
        <v>521676.78</v>
      </c>
      <c r="BE82" s="16">
        <v>0</v>
      </c>
      <c r="BF82" s="16">
        <v>0</v>
      </c>
      <c r="BG82" s="16">
        <v>0</v>
      </c>
      <c r="BH82" s="16">
        <f t="shared" si="5"/>
        <v>0</v>
      </c>
      <c r="BI82" s="16">
        <v>0</v>
      </c>
      <c r="BJ82" s="16">
        <v>11789</v>
      </c>
      <c r="BK82" s="16">
        <v>5159</v>
      </c>
      <c r="BL82" s="16">
        <v>9</v>
      </c>
      <c r="BM82" s="16">
        <v>-20</v>
      </c>
      <c r="BN82" s="16">
        <v>-40</v>
      </c>
      <c r="BO82" s="16">
        <v>-229</v>
      </c>
      <c r="BP82" s="16">
        <v>-1927</v>
      </c>
      <c r="BQ82" s="16">
        <v>-2091</v>
      </c>
      <c r="BR82" s="16">
        <v>0</v>
      </c>
      <c r="BS82" s="16">
        <v>13</v>
      </c>
      <c r="BT82" s="16">
        <v>-884</v>
      </c>
      <c r="BU82" s="16">
        <v>0</v>
      </c>
      <c r="BV82" s="16">
        <v>11779</v>
      </c>
      <c r="BW82" s="16">
        <v>149</v>
      </c>
      <c r="BX82" s="16">
        <v>288</v>
      </c>
      <c r="BY82" s="16">
        <v>133</v>
      </c>
      <c r="BZ82" s="16">
        <v>464</v>
      </c>
      <c r="CA82" s="16">
        <v>1</v>
      </c>
      <c r="CB82" s="16">
        <v>9</v>
      </c>
    </row>
    <row r="83" spans="1:80" ht="15.6" x14ac:dyDescent="0.3">
      <c r="A83" s="10">
        <v>8</v>
      </c>
      <c r="B83" s="10" t="s">
        <v>216</v>
      </c>
      <c r="C83" s="10" t="s">
        <v>217</v>
      </c>
      <c r="D83" s="10" t="s">
        <v>441</v>
      </c>
      <c r="E83" s="10" t="s">
        <v>367</v>
      </c>
      <c r="F83" s="10" t="s">
        <v>435</v>
      </c>
      <c r="G83" s="16">
        <v>112713592.97</v>
      </c>
      <c r="H83" s="16">
        <v>112768583.59999999</v>
      </c>
      <c r="I83" s="16">
        <v>109282187.06999999</v>
      </c>
      <c r="J83" s="16">
        <v>44803141.82</v>
      </c>
      <c r="K83" s="16">
        <v>4235065.93</v>
      </c>
      <c r="L83" s="16">
        <v>22991762.699999999</v>
      </c>
      <c r="M83" s="16">
        <v>1041134.04</v>
      </c>
      <c r="N83" s="16">
        <v>0</v>
      </c>
      <c r="O83" s="16">
        <v>194638.37</v>
      </c>
      <c r="P83" s="16">
        <v>2783002.09</v>
      </c>
      <c r="Q83" s="16">
        <v>17096.810000000001</v>
      </c>
      <c r="R83" s="16">
        <v>0</v>
      </c>
      <c r="S83" s="16">
        <v>21479011.52</v>
      </c>
      <c r="T83" s="16">
        <v>7750529.2300000004</v>
      </c>
      <c r="U83" s="16">
        <v>0</v>
      </c>
      <c r="V83" s="16">
        <v>0</v>
      </c>
      <c r="W83" s="16">
        <v>107640541.13</v>
      </c>
      <c r="X83" s="16">
        <v>1113221.48</v>
      </c>
      <c r="Y83" s="16">
        <v>108753762.61</v>
      </c>
      <c r="Z83" s="18">
        <v>2.9547029999999998E-2</v>
      </c>
      <c r="AA83" s="18">
        <v>2.3E-2</v>
      </c>
      <c r="AB83" s="16">
        <v>2474787.8399999999</v>
      </c>
      <c r="AC83" s="16">
        <v>0</v>
      </c>
      <c r="AD83" s="16">
        <v>0</v>
      </c>
      <c r="AE83" s="16">
        <v>54990.63</v>
      </c>
      <c r="AF83" s="16">
        <v>208.95</v>
      </c>
      <c r="AG83" s="16">
        <f t="shared" si="3"/>
        <v>55199.579999999994</v>
      </c>
      <c r="AH83" s="16">
        <v>1380458.1</v>
      </c>
      <c r="AI83" s="16">
        <v>111207.4</v>
      </c>
      <c r="AJ83" s="16">
        <v>334662.74</v>
      </c>
      <c r="AK83" s="16">
        <v>0</v>
      </c>
      <c r="AL83" s="16">
        <v>193498.06</v>
      </c>
      <c r="AM83" s="16">
        <v>0</v>
      </c>
      <c r="AN83" s="16">
        <v>56152.95</v>
      </c>
      <c r="AO83" s="16">
        <v>12000</v>
      </c>
      <c r="AP83" s="16">
        <v>5875</v>
      </c>
      <c r="AQ83" s="16">
        <v>0</v>
      </c>
      <c r="AR83" s="16">
        <v>95711.28</v>
      </c>
      <c r="AS83" s="16">
        <v>17382.32</v>
      </c>
      <c r="AT83" s="16">
        <v>3262.79</v>
      </c>
      <c r="AU83" s="16">
        <v>17711.64</v>
      </c>
      <c r="AV83" s="16">
        <v>13996.06</v>
      </c>
      <c r="AW83" s="16">
        <v>0</v>
      </c>
      <c r="AX83" s="16">
        <v>2398303.0499999998</v>
      </c>
      <c r="AY83" s="34">
        <f t="shared" si="4"/>
        <v>0</v>
      </c>
      <c r="AZ83" s="16">
        <v>397194.33</v>
      </c>
      <c r="BA83" s="16">
        <v>81</v>
      </c>
      <c r="BB83" s="16">
        <v>196853</v>
      </c>
      <c r="BC83" s="16">
        <v>0</v>
      </c>
      <c r="BD83" s="16">
        <v>426196.98</v>
      </c>
      <c r="BE83" s="16">
        <v>0</v>
      </c>
      <c r="BF83" s="16">
        <v>0</v>
      </c>
      <c r="BG83" s="16">
        <v>0</v>
      </c>
      <c r="BH83" s="16">
        <f t="shared" si="5"/>
        <v>0</v>
      </c>
      <c r="BI83" s="16">
        <v>0</v>
      </c>
      <c r="BJ83" s="16">
        <v>11550</v>
      </c>
      <c r="BK83" s="16">
        <v>3819</v>
      </c>
      <c r="BL83" s="16">
        <v>23</v>
      </c>
      <c r="BM83" s="16">
        <v>-31</v>
      </c>
      <c r="BN83" s="16">
        <v>-62</v>
      </c>
      <c r="BO83" s="16">
        <v>-424</v>
      </c>
      <c r="BP83" s="16">
        <v>-372</v>
      </c>
      <c r="BQ83" s="16">
        <v>-1244</v>
      </c>
      <c r="BR83" s="16">
        <v>5</v>
      </c>
      <c r="BS83" s="16">
        <v>-33</v>
      </c>
      <c r="BT83" s="16">
        <v>-1187</v>
      </c>
      <c r="BU83" s="16">
        <v>-7</v>
      </c>
      <c r="BV83" s="16">
        <v>12037</v>
      </c>
      <c r="BW83" s="16">
        <v>93</v>
      </c>
      <c r="BX83" s="16">
        <v>994</v>
      </c>
      <c r="BY83" s="16">
        <v>54</v>
      </c>
      <c r="BZ83" s="16">
        <v>68</v>
      </c>
      <c r="CA83" s="16">
        <v>1</v>
      </c>
      <c r="CB83" s="16">
        <v>70</v>
      </c>
    </row>
    <row r="84" spans="1:80" ht="15.6" x14ac:dyDescent="0.3">
      <c r="A84" s="10">
        <v>9</v>
      </c>
      <c r="B84" s="10" t="s">
        <v>331</v>
      </c>
      <c r="C84" s="10" t="s">
        <v>7</v>
      </c>
      <c r="D84" s="10" t="s">
        <v>442</v>
      </c>
      <c r="E84" s="10" t="s">
        <v>367</v>
      </c>
      <c r="F84" s="10" t="s">
        <v>443</v>
      </c>
      <c r="G84" s="16">
        <v>52853467.100000001</v>
      </c>
      <c r="H84" s="16">
        <v>52881416.469999999</v>
      </c>
      <c r="I84" s="16">
        <v>52075193.890000001</v>
      </c>
      <c r="J84" s="16">
        <v>23117669.52</v>
      </c>
      <c r="K84" s="16">
        <v>2166351.02</v>
      </c>
      <c r="L84" s="16">
        <v>7625148.0899999999</v>
      </c>
      <c r="M84" s="16">
        <v>0</v>
      </c>
      <c r="N84" s="16">
        <v>0</v>
      </c>
      <c r="O84" s="16">
        <v>29271.040000000001</v>
      </c>
      <c r="P84" s="16">
        <v>1313459.96</v>
      </c>
      <c r="Q84" s="16">
        <v>0</v>
      </c>
      <c r="R84" s="16">
        <v>0</v>
      </c>
      <c r="S84" s="16">
        <v>11546654.539999999</v>
      </c>
      <c r="T84" s="16">
        <v>4253870.66</v>
      </c>
      <c r="U84" s="16">
        <v>4567.88</v>
      </c>
      <c r="V84" s="16">
        <v>0</v>
      </c>
      <c r="W84" s="16">
        <v>51821437.850000001</v>
      </c>
      <c r="X84" s="16">
        <v>34154.47</v>
      </c>
      <c r="Y84" s="16">
        <v>51855592.32</v>
      </c>
      <c r="Z84" s="18">
        <v>0.13927500000000001</v>
      </c>
      <c r="AA84" s="18">
        <v>3.4000000000000002E-2</v>
      </c>
      <c r="AB84" s="16">
        <v>1760898.96</v>
      </c>
      <c r="AC84" s="16">
        <v>0</v>
      </c>
      <c r="AD84" s="16">
        <v>0</v>
      </c>
      <c r="AE84" s="16">
        <v>0</v>
      </c>
      <c r="AF84" s="16">
        <v>0</v>
      </c>
      <c r="AG84" s="16">
        <f t="shared" si="3"/>
        <v>0</v>
      </c>
      <c r="AH84" s="16">
        <v>825533.21</v>
      </c>
      <c r="AI84" s="16">
        <v>71178.42</v>
      </c>
      <c r="AJ84" s="16">
        <v>247505.53</v>
      </c>
      <c r="AK84" s="16">
        <v>0</v>
      </c>
      <c r="AL84" s="16">
        <v>67218.240000000005</v>
      </c>
      <c r="AM84" s="16">
        <v>2209.8200000000002</v>
      </c>
      <c r="AN84" s="16">
        <v>59023.3</v>
      </c>
      <c r="AO84" s="16">
        <v>8300</v>
      </c>
      <c r="AP84" s="16">
        <v>13449.52</v>
      </c>
      <c r="AQ84" s="16">
        <v>0</v>
      </c>
      <c r="AR84" s="16">
        <v>63194.58</v>
      </c>
      <c r="AS84" s="16">
        <v>25568.39</v>
      </c>
      <c r="AT84" s="16">
        <v>17445.03</v>
      </c>
      <c r="AU84" s="16">
        <v>709.15</v>
      </c>
      <c r="AV84" s="16">
        <v>60501.52</v>
      </c>
      <c r="AW84" s="16">
        <v>0</v>
      </c>
      <c r="AX84" s="16">
        <v>1592196.7</v>
      </c>
      <c r="AY84" s="34">
        <f t="shared" si="4"/>
        <v>0</v>
      </c>
      <c r="AZ84" s="16">
        <v>688724.49</v>
      </c>
      <c r="BA84" s="16">
        <v>0</v>
      </c>
      <c r="BB84" s="16">
        <v>196853</v>
      </c>
      <c r="BC84" s="16">
        <v>0</v>
      </c>
      <c r="BD84" s="16">
        <v>275207.27</v>
      </c>
      <c r="BE84" s="16">
        <v>0</v>
      </c>
      <c r="BF84" s="16">
        <v>0</v>
      </c>
      <c r="BG84" s="16">
        <v>0</v>
      </c>
      <c r="BH84" s="16">
        <f t="shared" si="5"/>
        <v>0</v>
      </c>
      <c r="BI84" s="16">
        <v>0</v>
      </c>
      <c r="BJ84" s="16">
        <v>4758</v>
      </c>
      <c r="BK84" s="16">
        <v>1106</v>
      </c>
      <c r="BL84" s="16">
        <v>23</v>
      </c>
      <c r="BM84" s="16">
        <v>-20</v>
      </c>
      <c r="BN84" s="16">
        <v>-34</v>
      </c>
      <c r="BO84" s="16">
        <v>-165</v>
      </c>
      <c r="BP84" s="16">
        <v>-79</v>
      </c>
      <c r="BQ84" s="16">
        <v>-279</v>
      </c>
      <c r="BR84" s="16">
        <v>2</v>
      </c>
      <c r="BS84" s="16">
        <v>8</v>
      </c>
      <c r="BT84" s="16">
        <v>-525</v>
      </c>
      <c r="BU84" s="16">
        <v>-16</v>
      </c>
      <c r="BV84" s="16">
        <v>4779</v>
      </c>
      <c r="BW84" s="16">
        <v>15</v>
      </c>
      <c r="BX84" s="16">
        <v>130</v>
      </c>
      <c r="BY84" s="16">
        <v>60</v>
      </c>
      <c r="BZ84" s="16">
        <v>330</v>
      </c>
      <c r="CA84" s="16">
        <v>10</v>
      </c>
      <c r="CB84" s="16">
        <v>4</v>
      </c>
    </row>
    <row r="85" spans="1:80" s="32" customFormat="1" ht="15.6" x14ac:dyDescent="0.3">
      <c r="A85" s="38">
        <v>9</v>
      </c>
      <c r="B85" s="38" t="s">
        <v>33</v>
      </c>
      <c r="C85" s="38" t="s">
        <v>34</v>
      </c>
      <c r="D85" s="38" t="s">
        <v>444</v>
      </c>
      <c r="E85" s="38" t="s">
        <v>373</v>
      </c>
      <c r="F85" s="38" t="s">
        <v>445</v>
      </c>
      <c r="G85" s="68">
        <v>66713059.740000002</v>
      </c>
      <c r="H85" s="68">
        <v>66713059.740000002</v>
      </c>
      <c r="I85" s="68">
        <v>65041168.729999997</v>
      </c>
      <c r="J85" s="68">
        <v>11996393.84</v>
      </c>
      <c r="K85" s="68">
        <v>5584625.8300000001</v>
      </c>
      <c r="L85" s="68">
        <v>19812637.760000002</v>
      </c>
      <c r="M85" s="68">
        <v>0</v>
      </c>
      <c r="N85" s="68">
        <v>0</v>
      </c>
      <c r="O85" s="68">
        <v>7189.22</v>
      </c>
      <c r="P85" s="68">
        <v>2974952.33</v>
      </c>
      <c r="Q85" s="68">
        <v>0</v>
      </c>
      <c r="R85" s="68">
        <v>0</v>
      </c>
      <c r="S85" s="68">
        <v>17175127.829999998</v>
      </c>
      <c r="T85" s="68">
        <v>5057398.41</v>
      </c>
      <c r="U85" s="68">
        <v>0</v>
      </c>
      <c r="V85" s="68">
        <v>11906.15</v>
      </c>
      <c r="W85" s="68">
        <v>65007396.729999997</v>
      </c>
      <c r="X85" s="68">
        <v>11906.15</v>
      </c>
      <c r="Y85" s="68">
        <v>65019302.880000003</v>
      </c>
      <c r="Z85" s="69">
        <v>5.3282099999999999E-2</v>
      </c>
      <c r="AA85" s="69">
        <v>3.6900000000000002E-2</v>
      </c>
      <c r="AB85" s="68">
        <v>2399071.5099999998</v>
      </c>
      <c r="AC85" s="70">
        <v>0</v>
      </c>
      <c r="AD85" s="70">
        <v>0</v>
      </c>
      <c r="AE85" s="70">
        <v>0</v>
      </c>
      <c r="AF85" s="70">
        <v>456.01</v>
      </c>
      <c r="AG85" s="68">
        <f t="shared" si="3"/>
        <v>456.01</v>
      </c>
      <c r="AH85" s="70">
        <v>1093087.07</v>
      </c>
      <c r="AI85" s="70">
        <v>87117.69</v>
      </c>
      <c r="AJ85" s="70">
        <v>287305.32</v>
      </c>
      <c r="AK85" s="70">
        <v>22069.040000000001</v>
      </c>
      <c r="AL85" s="70">
        <v>157995.35999999999</v>
      </c>
      <c r="AM85" s="70">
        <v>8545.2099999999991</v>
      </c>
      <c r="AN85" s="70">
        <v>72704.460000000006</v>
      </c>
      <c r="AO85" s="70">
        <v>10750</v>
      </c>
      <c r="AP85" s="70">
        <v>13252.5</v>
      </c>
      <c r="AQ85" s="70">
        <v>19603.240000000002</v>
      </c>
      <c r="AR85" s="70">
        <f>10302.32+16142.02+36035.51</f>
        <v>62479.850000000006</v>
      </c>
      <c r="AS85" s="70">
        <v>31651.32</v>
      </c>
      <c r="AT85" s="70">
        <v>39980.71</v>
      </c>
      <c r="AU85" s="70">
        <v>14913.5</v>
      </c>
      <c r="AV85" s="70">
        <v>59609.35</v>
      </c>
      <c r="AW85" s="68">
        <v>0</v>
      </c>
      <c r="AX85" s="70">
        <v>2221378.21</v>
      </c>
      <c r="AY85" s="71">
        <f t="shared" si="4"/>
        <v>0</v>
      </c>
      <c r="AZ85" s="68">
        <v>676101.34</v>
      </c>
      <c r="BA85" s="68">
        <v>0</v>
      </c>
      <c r="BB85" s="68">
        <v>196852.92</v>
      </c>
      <c r="BC85" s="68">
        <v>0</v>
      </c>
      <c r="BD85" s="68">
        <v>375293.95</v>
      </c>
      <c r="BE85" s="68">
        <v>0</v>
      </c>
      <c r="BF85" s="68">
        <v>0</v>
      </c>
      <c r="BG85" s="68">
        <v>0</v>
      </c>
      <c r="BH85" s="68">
        <f t="shared" si="5"/>
        <v>0</v>
      </c>
      <c r="BI85" s="68">
        <v>0</v>
      </c>
      <c r="BJ85" s="68">
        <v>7722</v>
      </c>
      <c r="BK85" s="68">
        <v>2044</v>
      </c>
      <c r="BL85" s="68">
        <v>12</v>
      </c>
      <c r="BM85" s="68">
        <v>-14</v>
      </c>
      <c r="BN85" s="68">
        <v>-41</v>
      </c>
      <c r="BO85" s="68">
        <v>-218</v>
      </c>
      <c r="BP85" s="68">
        <v>-162</v>
      </c>
      <c r="BQ85" s="68">
        <v>-534</v>
      </c>
      <c r="BR85" s="68">
        <v>2</v>
      </c>
      <c r="BS85" s="68">
        <v>20</v>
      </c>
      <c r="BT85" s="68">
        <v>-1205</v>
      </c>
      <c r="BU85" s="68">
        <v>-10</v>
      </c>
      <c r="BV85" s="68">
        <v>7616</v>
      </c>
      <c r="BW85" s="68">
        <v>5</v>
      </c>
      <c r="BX85" s="68">
        <v>197</v>
      </c>
      <c r="BY85" s="68">
        <v>92</v>
      </c>
      <c r="BZ85" s="68">
        <v>912</v>
      </c>
      <c r="CA85" s="68">
        <v>8</v>
      </c>
      <c r="CB85" s="68">
        <v>5</v>
      </c>
    </row>
    <row r="86" spans="1:80" ht="15.6" x14ac:dyDescent="0.3">
      <c r="A86" s="10">
        <v>9</v>
      </c>
      <c r="B86" s="10" t="s">
        <v>39</v>
      </c>
      <c r="C86" s="10" t="s">
        <v>40</v>
      </c>
      <c r="D86" s="10" t="s">
        <v>446</v>
      </c>
      <c r="E86" s="10" t="s">
        <v>367</v>
      </c>
      <c r="F86" s="10" t="s">
        <v>443</v>
      </c>
      <c r="G86" s="16">
        <v>60342964.57</v>
      </c>
      <c r="H86" s="16">
        <v>60387816.270000003</v>
      </c>
      <c r="I86" s="16">
        <v>58588471.600000001</v>
      </c>
      <c r="J86" s="16">
        <v>21341109.41</v>
      </c>
      <c r="K86" s="16">
        <v>3225385.86</v>
      </c>
      <c r="L86" s="16">
        <v>6302810.8799999999</v>
      </c>
      <c r="M86" s="16">
        <v>0</v>
      </c>
      <c r="N86" s="16">
        <v>0</v>
      </c>
      <c r="O86" s="16">
        <v>0</v>
      </c>
      <c r="P86" s="16">
        <v>2098042.7200000002</v>
      </c>
      <c r="Q86" s="16">
        <v>0</v>
      </c>
      <c r="R86" s="16">
        <v>0</v>
      </c>
      <c r="S86" s="16">
        <v>18683278.719999999</v>
      </c>
      <c r="T86" s="16">
        <v>5341040.53</v>
      </c>
      <c r="U86" s="16">
        <v>15056.92</v>
      </c>
      <c r="V86" s="16">
        <v>0</v>
      </c>
      <c r="W86" s="16">
        <v>59811874.049999997</v>
      </c>
      <c r="X86" s="16">
        <v>210321.94</v>
      </c>
      <c r="Y86" s="16">
        <v>60022195.990000002</v>
      </c>
      <c r="Z86" s="18">
        <v>0.10396759999999999</v>
      </c>
      <c r="AA86" s="18">
        <v>4.7199999999999999E-2</v>
      </c>
      <c r="AB86" s="16">
        <v>2820205.93</v>
      </c>
      <c r="AC86" s="16">
        <v>0</v>
      </c>
      <c r="AD86" s="16">
        <v>0</v>
      </c>
      <c r="AE86" s="16">
        <v>0</v>
      </c>
      <c r="AF86" s="16">
        <v>869.41</v>
      </c>
      <c r="AG86" s="16">
        <f t="shared" si="3"/>
        <v>869.41</v>
      </c>
      <c r="AH86" s="16">
        <v>1462952.98</v>
      </c>
      <c r="AI86" s="16">
        <v>128413.17</v>
      </c>
      <c r="AJ86" s="16">
        <v>421496.68</v>
      </c>
      <c r="AK86" s="16">
        <v>9350.35</v>
      </c>
      <c r="AL86" s="16">
        <v>281617.45</v>
      </c>
      <c r="AM86" s="16">
        <v>5087.0600000000004</v>
      </c>
      <c r="AN86" s="16">
        <v>117738.66</v>
      </c>
      <c r="AO86" s="16">
        <v>10300</v>
      </c>
      <c r="AP86" s="16">
        <v>22544.46</v>
      </c>
      <c r="AQ86" s="16">
        <v>0</v>
      </c>
      <c r="AR86" s="16">
        <v>104937.98</v>
      </c>
      <c r="AS86" s="16">
        <v>39573.81</v>
      </c>
      <c r="AT86" s="16">
        <v>0</v>
      </c>
      <c r="AU86" s="16">
        <v>1668.48</v>
      </c>
      <c r="AV86" s="16">
        <v>96346.62</v>
      </c>
      <c r="AW86" s="16">
        <v>0</v>
      </c>
      <c r="AX86" s="16">
        <v>2819706.26</v>
      </c>
      <c r="AY86" s="34">
        <f t="shared" si="4"/>
        <v>0</v>
      </c>
      <c r="AZ86" s="16">
        <v>1005029.92</v>
      </c>
      <c r="BA86" s="16">
        <v>0</v>
      </c>
      <c r="BB86" s="16">
        <v>196853</v>
      </c>
      <c r="BC86" s="16">
        <v>0</v>
      </c>
      <c r="BD86" s="16">
        <v>491612.85</v>
      </c>
      <c r="BE86" s="16">
        <v>0</v>
      </c>
      <c r="BF86" s="16">
        <v>0</v>
      </c>
      <c r="BG86" s="16">
        <v>0</v>
      </c>
      <c r="BH86" s="16">
        <f t="shared" si="5"/>
        <v>0</v>
      </c>
      <c r="BI86" s="16">
        <v>0</v>
      </c>
      <c r="BJ86" s="16">
        <v>4443</v>
      </c>
      <c r="BK86" s="16">
        <v>1474</v>
      </c>
      <c r="BL86" s="16">
        <v>82</v>
      </c>
      <c r="BM86" s="16">
        <v>-73</v>
      </c>
      <c r="BN86" s="16">
        <v>-79</v>
      </c>
      <c r="BO86" s="16">
        <v>-185</v>
      </c>
      <c r="BP86" s="16">
        <v>-308</v>
      </c>
      <c r="BQ86" s="16">
        <v>-386</v>
      </c>
      <c r="BR86" s="16">
        <v>11</v>
      </c>
      <c r="BS86" s="16">
        <v>15</v>
      </c>
      <c r="BT86" s="16">
        <v>-517</v>
      </c>
      <c r="BU86" s="16">
        <v>-2</v>
      </c>
      <c r="BV86" s="16">
        <v>4475</v>
      </c>
      <c r="BW86" s="16">
        <v>4</v>
      </c>
      <c r="BX86" s="16">
        <v>268</v>
      </c>
      <c r="BY86" s="16">
        <v>46</v>
      </c>
      <c r="BZ86" s="16">
        <v>188</v>
      </c>
      <c r="CA86" s="16">
        <v>6</v>
      </c>
      <c r="CB86" s="16">
        <v>9</v>
      </c>
    </row>
    <row r="87" spans="1:80" s="32" customFormat="1" ht="15.6" x14ac:dyDescent="0.3">
      <c r="A87" s="38">
        <v>9</v>
      </c>
      <c r="B87" s="39" t="s">
        <v>568</v>
      </c>
      <c r="C87" s="38" t="s">
        <v>571</v>
      </c>
      <c r="D87" s="38" t="s">
        <v>447</v>
      </c>
      <c r="E87" s="38" t="s">
        <v>370</v>
      </c>
      <c r="F87" s="38" t="s">
        <v>443</v>
      </c>
      <c r="G87" s="16">
        <v>43316809.210000001</v>
      </c>
      <c r="H87" s="16">
        <v>43316809.210000001</v>
      </c>
      <c r="I87" s="16">
        <v>42086600.549999997</v>
      </c>
      <c r="J87" s="16">
        <v>13455483.41</v>
      </c>
      <c r="K87" s="16">
        <v>1814290.46</v>
      </c>
      <c r="L87" s="16">
        <v>5643924.9400000004</v>
      </c>
      <c r="M87" s="16">
        <v>0</v>
      </c>
      <c r="N87" s="16">
        <v>0</v>
      </c>
      <c r="O87" s="16">
        <v>13281.81</v>
      </c>
      <c r="P87" s="16">
        <v>1309984.45</v>
      </c>
      <c r="Q87" s="16">
        <v>0</v>
      </c>
      <c r="R87" s="16">
        <v>0</v>
      </c>
      <c r="S87" s="16">
        <v>15777225.6</v>
      </c>
      <c r="T87" s="16">
        <v>2621602.92</v>
      </c>
      <c r="U87" s="16">
        <v>0</v>
      </c>
      <c r="V87" s="16">
        <v>0</v>
      </c>
      <c r="W87" s="16">
        <v>42605230.530000001</v>
      </c>
      <c r="X87" s="16">
        <v>0</v>
      </c>
      <c r="Y87" s="16">
        <v>42605230.530000001</v>
      </c>
      <c r="Z87" s="18">
        <v>0.12168900000000001</v>
      </c>
      <c r="AA87" s="18">
        <v>4.4499999999999998E-2</v>
      </c>
      <c r="AB87" s="16">
        <v>1893887.71</v>
      </c>
      <c r="AC87" s="16">
        <v>0</v>
      </c>
      <c r="AD87" s="16">
        <v>0</v>
      </c>
      <c r="AE87" s="16">
        <v>0</v>
      </c>
      <c r="AF87" s="16">
        <v>63.49</v>
      </c>
      <c r="AG87" s="16">
        <f t="shared" si="3"/>
        <v>63.49</v>
      </c>
      <c r="AH87" s="16">
        <v>1008265.71</v>
      </c>
      <c r="AI87" s="16">
        <v>93636.06</v>
      </c>
      <c r="AJ87" s="16">
        <v>219183.66</v>
      </c>
      <c r="AK87" s="16">
        <v>0</v>
      </c>
      <c r="AL87" s="16">
        <v>144196.48000000001</v>
      </c>
      <c r="AM87" s="16">
        <v>2393.39</v>
      </c>
      <c r="AN87" s="16">
        <v>57817.29</v>
      </c>
      <c r="AO87" s="16">
        <v>8400</v>
      </c>
      <c r="AP87" s="16">
        <v>3870</v>
      </c>
      <c r="AQ87" s="16">
        <v>0</v>
      </c>
      <c r="AR87" s="16">
        <v>55319.85</v>
      </c>
      <c r="AS87" s="16">
        <v>29884.37</v>
      </c>
      <c r="AT87" s="16">
        <v>6977.91</v>
      </c>
      <c r="AU87" s="16">
        <v>834.43</v>
      </c>
      <c r="AV87" s="16">
        <v>22620.15</v>
      </c>
      <c r="AW87" s="16">
        <v>0</v>
      </c>
      <c r="AX87" s="16">
        <v>1780624.62</v>
      </c>
      <c r="AY87" s="34">
        <f t="shared" si="4"/>
        <v>0</v>
      </c>
      <c r="AZ87" s="16">
        <v>766334.22</v>
      </c>
      <c r="BA87" s="16">
        <v>0</v>
      </c>
      <c r="BB87" s="16">
        <v>196853</v>
      </c>
      <c r="BC87" s="16">
        <v>0</v>
      </c>
      <c r="BD87" s="16">
        <v>390970.54</v>
      </c>
      <c r="BE87" s="16">
        <v>0</v>
      </c>
      <c r="BF87" s="16">
        <v>0</v>
      </c>
      <c r="BG87" s="16">
        <v>0</v>
      </c>
      <c r="BH87" s="16">
        <f t="shared" si="5"/>
        <v>0</v>
      </c>
      <c r="BI87" s="16">
        <v>0</v>
      </c>
      <c r="BJ87" s="16">
        <v>3380</v>
      </c>
      <c r="BK87" s="16">
        <v>888</v>
      </c>
      <c r="BL87" s="16">
        <v>0</v>
      </c>
      <c r="BM87" s="16">
        <v>0</v>
      </c>
      <c r="BN87" s="16">
        <v>-49</v>
      </c>
      <c r="BO87" s="16">
        <v>-163</v>
      </c>
      <c r="BP87" s="16">
        <v>-122</v>
      </c>
      <c r="BQ87" s="16">
        <v>-246</v>
      </c>
      <c r="BR87" s="16">
        <v>3</v>
      </c>
      <c r="BS87" s="16">
        <v>32</v>
      </c>
      <c r="BT87" s="16">
        <v>-440</v>
      </c>
      <c r="BU87" s="16">
        <v>-14</v>
      </c>
      <c r="BV87" s="16">
        <v>3269</v>
      </c>
      <c r="BW87" s="16">
        <v>12</v>
      </c>
      <c r="BX87" s="16">
        <v>234</v>
      </c>
      <c r="BY87" s="16">
        <v>49</v>
      </c>
      <c r="BZ87" s="16">
        <v>151</v>
      </c>
      <c r="CA87" s="16">
        <v>1</v>
      </c>
      <c r="CB87" s="16">
        <v>5</v>
      </c>
    </row>
    <row r="88" spans="1:80" ht="15.6" x14ac:dyDescent="0.3">
      <c r="A88" s="10">
        <v>9</v>
      </c>
      <c r="B88" s="10" t="s">
        <v>89</v>
      </c>
      <c r="C88" s="10" t="s">
        <v>47</v>
      </c>
      <c r="D88" s="10" t="s">
        <v>448</v>
      </c>
      <c r="E88" s="10" t="s">
        <v>364</v>
      </c>
      <c r="F88" s="10" t="s">
        <v>445</v>
      </c>
      <c r="G88" s="16">
        <v>24635567.98</v>
      </c>
      <c r="H88" s="16">
        <v>24635567.98</v>
      </c>
      <c r="I88" s="16">
        <v>24266918.75</v>
      </c>
      <c r="J88" s="16">
        <v>350516.17</v>
      </c>
      <c r="K88" s="16">
        <v>1659837.37</v>
      </c>
      <c r="L88" s="16">
        <v>7791517.96</v>
      </c>
      <c r="M88" s="16">
        <v>0</v>
      </c>
      <c r="N88" s="16">
        <v>54148.99</v>
      </c>
      <c r="O88" s="16">
        <v>10582.68</v>
      </c>
      <c r="P88" s="16">
        <v>988986.19</v>
      </c>
      <c r="Q88" s="16">
        <v>0</v>
      </c>
      <c r="R88" s="16">
        <v>124.78</v>
      </c>
      <c r="S88" s="16">
        <v>10256138.01</v>
      </c>
      <c r="T88" s="16">
        <v>1964675.62</v>
      </c>
      <c r="U88" s="16">
        <v>0</v>
      </c>
      <c r="V88" s="16">
        <v>0</v>
      </c>
      <c r="W88" s="16">
        <v>24329101.18</v>
      </c>
      <c r="X88" s="16">
        <v>81027.740000000005</v>
      </c>
      <c r="Y88" s="16">
        <v>24410128.920000002</v>
      </c>
      <c r="Z88" s="18">
        <v>3.67467E-2</v>
      </c>
      <c r="AA88" s="18">
        <v>5.3699999999999998E-2</v>
      </c>
      <c r="AB88" s="16">
        <v>1306847.18</v>
      </c>
      <c r="AC88" s="16">
        <v>0</v>
      </c>
      <c r="AD88" s="16">
        <v>0</v>
      </c>
      <c r="AE88" s="16">
        <v>0</v>
      </c>
      <c r="AF88" s="16">
        <v>0</v>
      </c>
      <c r="AG88" s="16">
        <f t="shared" si="3"/>
        <v>0</v>
      </c>
      <c r="AH88" s="16">
        <v>572339.43000000005</v>
      </c>
      <c r="AI88" s="16">
        <v>49194.879999999997</v>
      </c>
      <c r="AJ88" s="16">
        <v>173968.42</v>
      </c>
      <c r="AK88" s="16">
        <v>0</v>
      </c>
      <c r="AL88" s="16">
        <v>37889.160000000003</v>
      </c>
      <c r="AM88" s="16">
        <v>2685.26</v>
      </c>
      <c r="AN88" s="16">
        <v>88518.43</v>
      </c>
      <c r="AO88" s="16">
        <v>10750</v>
      </c>
      <c r="AP88" s="16">
        <v>0</v>
      </c>
      <c r="AQ88" s="16">
        <v>0</v>
      </c>
      <c r="AR88" s="16">
        <v>60666.51</v>
      </c>
      <c r="AS88" s="16">
        <v>5016.96</v>
      </c>
      <c r="AT88" s="16">
        <v>0</v>
      </c>
      <c r="AU88" s="16">
        <v>127.8</v>
      </c>
      <c r="AV88" s="16">
        <v>8685.11</v>
      </c>
      <c r="AW88" s="16">
        <v>0</v>
      </c>
      <c r="AX88" s="16">
        <v>1100090.25</v>
      </c>
      <c r="AY88" s="34">
        <f t="shared" si="4"/>
        <v>0</v>
      </c>
      <c r="AZ88" s="16">
        <v>356218.24</v>
      </c>
      <c r="BA88" s="16">
        <v>0</v>
      </c>
      <c r="BB88" s="16">
        <v>196853</v>
      </c>
      <c r="BC88" s="16">
        <v>0</v>
      </c>
      <c r="BD88" s="16">
        <v>217989.86</v>
      </c>
      <c r="BE88" s="16">
        <v>0</v>
      </c>
      <c r="BF88" s="16">
        <v>0</v>
      </c>
      <c r="BG88" s="16">
        <v>0</v>
      </c>
      <c r="BH88" s="16">
        <f t="shared" si="5"/>
        <v>0</v>
      </c>
      <c r="BI88" s="16">
        <v>0</v>
      </c>
      <c r="BJ88" s="16">
        <v>3589</v>
      </c>
      <c r="BK88" s="16">
        <v>748</v>
      </c>
      <c r="BL88" s="16">
        <v>1</v>
      </c>
      <c r="BM88" s="16">
        <v>-3</v>
      </c>
      <c r="BN88" s="16">
        <v>-15</v>
      </c>
      <c r="BO88" s="16">
        <v>-70</v>
      </c>
      <c r="BP88" s="16">
        <v>-58</v>
      </c>
      <c r="BQ88" s="16">
        <v>-241</v>
      </c>
      <c r="BR88" s="16">
        <v>0</v>
      </c>
      <c r="BS88" s="16">
        <v>231</v>
      </c>
      <c r="BT88" s="16">
        <v>-487</v>
      </c>
      <c r="BU88" s="16">
        <v>0</v>
      </c>
      <c r="BV88" s="16">
        <v>3695</v>
      </c>
      <c r="BW88" s="16">
        <v>1</v>
      </c>
      <c r="BX88" s="16">
        <v>105</v>
      </c>
      <c r="BY88" s="16">
        <v>64</v>
      </c>
      <c r="BZ88" s="16">
        <v>345</v>
      </c>
      <c r="CA88" s="16">
        <v>3</v>
      </c>
      <c r="CB88" s="16">
        <v>1</v>
      </c>
    </row>
    <row r="89" spans="1:80" ht="15.6" x14ac:dyDescent="0.3">
      <c r="A89" s="10">
        <v>9</v>
      </c>
      <c r="B89" s="10" t="s">
        <v>102</v>
      </c>
      <c r="C89" s="10" t="s">
        <v>21</v>
      </c>
      <c r="D89" s="10" t="s">
        <v>449</v>
      </c>
      <c r="E89" s="10" t="s">
        <v>364</v>
      </c>
      <c r="F89" s="10" t="s">
        <v>445</v>
      </c>
      <c r="G89" s="16">
        <v>19956448.93</v>
      </c>
      <c r="H89" s="16">
        <v>19956448.93</v>
      </c>
      <c r="I89" s="16">
        <v>19444352.109999999</v>
      </c>
      <c r="J89" s="16">
        <v>3153693.98</v>
      </c>
      <c r="K89" s="16">
        <v>1385978.75</v>
      </c>
      <c r="L89" s="16">
        <v>1484999.15</v>
      </c>
      <c r="M89" s="16">
        <v>0</v>
      </c>
      <c r="N89" s="16">
        <v>89000.08</v>
      </c>
      <c r="O89" s="16">
        <v>19697.439999999999</v>
      </c>
      <c r="P89" s="16">
        <v>792147.31</v>
      </c>
      <c r="Q89" s="16">
        <v>0</v>
      </c>
      <c r="R89" s="16">
        <v>0</v>
      </c>
      <c r="S89" s="16">
        <v>11317887.41</v>
      </c>
      <c r="T89" s="16">
        <v>241954.77</v>
      </c>
      <c r="U89" s="16">
        <v>0</v>
      </c>
      <c r="V89" s="16">
        <v>0</v>
      </c>
      <c r="W89" s="16">
        <v>19567617.309999999</v>
      </c>
      <c r="X89" s="16">
        <v>95594.85</v>
      </c>
      <c r="Y89" s="16">
        <v>19663212.16</v>
      </c>
      <c r="Z89" s="18">
        <v>4.7827000000000001E-2</v>
      </c>
      <c r="AA89" s="18">
        <v>5.9900000000000002E-2</v>
      </c>
      <c r="AB89" s="16">
        <v>1171258.5</v>
      </c>
      <c r="AC89" s="16">
        <v>0</v>
      </c>
      <c r="AD89" s="16">
        <v>0</v>
      </c>
      <c r="AE89" s="16">
        <v>0</v>
      </c>
      <c r="AF89" s="16">
        <v>0</v>
      </c>
      <c r="AG89" s="16">
        <f t="shared" si="3"/>
        <v>0</v>
      </c>
      <c r="AH89" s="16">
        <v>553371.94999999995</v>
      </c>
      <c r="AI89" s="16">
        <v>43823.9</v>
      </c>
      <c r="AJ89" s="16">
        <v>157698.97</v>
      </c>
      <c r="AK89" s="16">
        <v>0</v>
      </c>
      <c r="AL89" s="16">
        <v>36686.620000000003</v>
      </c>
      <c r="AM89" s="16">
        <v>10773.32</v>
      </c>
      <c r="AN89" s="16">
        <v>62425.49</v>
      </c>
      <c r="AO89" s="16">
        <v>10750</v>
      </c>
      <c r="AP89" s="16">
        <v>0</v>
      </c>
      <c r="AQ89" s="16">
        <v>0</v>
      </c>
      <c r="AR89" s="16">
        <v>39929.24</v>
      </c>
      <c r="AS89" s="16">
        <v>9678.85</v>
      </c>
      <c r="AT89" s="16">
        <v>0</v>
      </c>
      <c r="AU89" s="16">
        <v>1466.12</v>
      </c>
      <c r="AV89" s="16">
        <v>7452.95</v>
      </c>
      <c r="AW89" s="16">
        <v>0</v>
      </c>
      <c r="AX89" s="16">
        <v>1017949.13</v>
      </c>
      <c r="AY89" s="34">
        <f t="shared" si="4"/>
        <v>0</v>
      </c>
      <c r="AZ89" s="16">
        <v>321717.96999999997</v>
      </c>
      <c r="BA89" s="16">
        <v>0</v>
      </c>
      <c r="BB89" s="16">
        <v>196853</v>
      </c>
      <c r="BC89" s="16">
        <v>0</v>
      </c>
      <c r="BD89" s="16">
        <v>185068.38</v>
      </c>
      <c r="BE89" s="16">
        <v>0</v>
      </c>
      <c r="BF89" s="16">
        <v>0</v>
      </c>
      <c r="BG89" s="16">
        <v>0</v>
      </c>
      <c r="BH89" s="16">
        <f t="shared" si="5"/>
        <v>0</v>
      </c>
      <c r="BI89" s="16">
        <v>0</v>
      </c>
      <c r="BJ89" s="16">
        <v>2170</v>
      </c>
      <c r="BK89" s="16">
        <v>592</v>
      </c>
      <c r="BL89" s="16">
        <v>20</v>
      </c>
      <c r="BM89" s="16">
        <v>-5</v>
      </c>
      <c r="BN89" s="16">
        <v>-37</v>
      </c>
      <c r="BO89" s="16">
        <v>-65</v>
      </c>
      <c r="BP89" s="16">
        <v>-136</v>
      </c>
      <c r="BQ89" s="16">
        <v>-236</v>
      </c>
      <c r="BR89" s="16">
        <v>0</v>
      </c>
      <c r="BS89" s="16">
        <v>150</v>
      </c>
      <c r="BT89" s="16">
        <v>-362</v>
      </c>
      <c r="BU89" s="16">
        <v>-7</v>
      </c>
      <c r="BV89" s="16">
        <v>2084</v>
      </c>
      <c r="BW89" s="16">
        <v>9</v>
      </c>
      <c r="BX89" s="16">
        <v>219</v>
      </c>
      <c r="BY89" s="16">
        <v>49</v>
      </c>
      <c r="BZ89" s="16">
        <v>86</v>
      </c>
      <c r="CA89" s="16">
        <v>3</v>
      </c>
      <c r="CB89" s="16">
        <v>5</v>
      </c>
    </row>
    <row r="90" spans="1:80" ht="15.6" x14ac:dyDescent="0.3">
      <c r="A90" s="10">
        <v>9</v>
      </c>
      <c r="B90" s="10" t="s">
        <v>129</v>
      </c>
      <c r="C90" s="10" t="s">
        <v>130</v>
      </c>
      <c r="D90" s="10" t="s">
        <v>450</v>
      </c>
      <c r="E90" s="10" t="s">
        <v>373</v>
      </c>
      <c r="F90" s="10" t="s">
        <v>445</v>
      </c>
      <c r="G90" s="16">
        <v>79402628.439999998</v>
      </c>
      <c r="H90" s="16">
        <v>79424414.079999998</v>
      </c>
      <c r="I90" s="16">
        <v>74230745.590000004</v>
      </c>
      <c r="J90" s="16">
        <v>26486834.18</v>
      </c>
      <c r="K90" s="16">
        <v>3518191.09</v>
      </c>
      <c r="L90" s="16">
        <v>15680933.560000001</v>
      </c>
      <c r="M90" s="16">
        <v>0</v>
      </c>
      <c r="N90" s="16">
        <v>0</v>
      </c>
      <c r="O90" s="16">
        <v>16809.25</v>
      </c>
      <c r="P90" s="16">
        <v>2474076.11</v>
      </c>
      <c r="Q90" s="16">
        <v>0</v>
      </c>
      <c r="R90" s="16">
        <v>4014.99</v>
      </c>
      <c r="S90" s="16">
        <v>17417623.719999999</v>
      </c>
      <c r="T90" s="16">
        <v>5205083.22</v>
      </c>
      <c r="U90" s="16">
        <v>0</v>
      </c>
      <c r="V90" s="16">
        <v>99</v>
      </c>
      <c r="W90" s="16">
        <v>74135601.909999996</v>
      </c>
      <c r="X90" s="16">
        <v>25899.63</v>
      </c>
      <c r="Y90" s="16">
        <v>74161501.540000007</v>
      </c>
      <c r="Z90" s="18">
        <v>0.19270190000000001</v>
      </c>
      <c r="AA90" s="18">
        <v>4.4999999999999998E-2</v>
      </c>
      <c r="AB90" s="16">
        <v>3336050.78</v>
      </c>
      <c r="AC90" s="16">
        <v>0</v>
      </c>
      <c r="AD90" s="16">
        <v>0</v>
      </c>
      <c r="AE90" s="16">
        <v>21785.64</v>
      </c>
      <c r="AF90" s="16">
        <v>0</v>
      </c>
      <c r="AG90" s="16">
        <f t="shared" si="3"/>
        <v>21785.64</v>
      </c>
      <c r="AH90" s="16">
        <v>1685866.47</v>
      </c>
      <c r="AI90" s="16">
        <v>129234.36</v>
      </c>
      <c r="AJ90" s="16">
        <v>399697.34</v>
      </c>
      <c r="AK90" s="16">
        <v>1861.5</v>
      </c>
      <c r="AL90" s="16">
        <v>172998.46</v>
      </c>
      <c r="AM90" s="16">
        <v>22914.2</v>
      </c>
      <c r="AN90" s="16">
        <v>63586.65</v>
      </c>
      <c r="AO90" s="16">
        <v>10750</v>
      </c>
      <c r="AP90" s="16">
        <v>8179.96</v>
      </c>
      <c r="AQ90" s="16">
        <v>15676.97</v>
      </c>
      <c r="AR90" s="16">
        <v>151356.32999999999</v>
      </c>
      <c r="AS90" s="16">
        <v>42252.15</v>
      </c>
      <c r="AT90" s="16">
        <v>14402.58</v>
      </c>
      <c r="AU90" s="16">
        <v>46055.63</v>
      </c>
      <c r="AV90" s="16">
        <v>88503.25</v>
      </c>
      <c r="AW90" s="16">
        <v>0</v>
      </c>
      <c r="AX90" s="16">
        <v>3054113.32</v>
      </c>
      <c r="AY90" s="34">
        <f t="shared" si="4"/>
        <v>0</v>
      </c>
      <c r="AZ90" s="16">
        <v>557533.18999999994</v>
      </c>
      <c r="BA90" s="16">
        <v>0</v>
      </c>
      <c r="BB90" s="16">
        <v>196853.04</v>
      </c>
      <c r="BC90" s="16">
        <v>0.04</v>
      </c>
      <c r="BD90" s="16">
        <v>639790.78</v>
      </c>
      <c r="BE90" s="16">
        <v>0</v>
      </c>
      <c r="BF90" s="16">
        <v>0</v>
      </c>
      <c r="BG90" s="16">
        <v>0</v>
      </c>
      <c r="BH90" s="16">
        <f t="shared" si="5"/>
        <v>0</v>
      </c>
      <c r="BI90" s="16">
        <v>0</v>
      </c>
      <c r="BJ90" s="16">
        <v>7565</v>
      </c>
      <c r="BK90" s="16">
        <v>1729</v>
      </c>
      <c r="BL90" s="16">
        <v>0</v>
      </c>
      <c r="BM90" s="16">
        <v>0</v>
      </c>
      <c r="BN90" s="16">
        <v>-42</v>
      </c>
      <c r="BO90" s="16">
        <v>-184</v>
      </c>
      <c r="BP90" s="16">
        <v>-145</v>
      </c>
      <c r="BQ90" s="16">
        <v>-498</v>
      </c>
      <c r="BR90" s="16">
        <v>26</v>
      </c>
      <c r="BS90" s="16">
        <v>-2</v>
      </c>
      <c r="BT90" s="16">
        <v>-1228</v>
      </c>
      <c r="BU90" s="16">
        <v>-2</v>
      </c>
      <c r="BV90" s="16">
        <v>7219</v>
      </c>
      <c r="BW90" s="16">
        <v>26</v>
      </c>
      <c r="BX90" s="16">
        <v>223</v>
      </c>
      <c r="BY90" s="16">
        <v>105</v>
      </c>
      <c r="BZ90" s="16">
        <v>794</v>
      </c>
      <c r="CA90" s="16">
        <v>103</v>
      </c>
      <c r="CB90" s="16">
        <v>3</v>
      </c>
    </row>
    <row r="91" spans="1:80" s="35" customFormat="1" ht="15.6" x14ac:dyDescent="0.3">
      <c r="A91" s="31">
        <v>9</v>
      </c>
      <c r="B91" s="31" t="s">
        <v>332</v>
      </c>
      <c r="C91" s="31" t="s">
        <v>15</v>
      </c>
      <c r="D91" s="31" t="s">
        <v>451</v>
      </c>
      <c r="E91" s="31" t="s">
        <v>367</v>
      </c>
      <c r="F91" s="31" t="s">
        <v>443</v>
      </c>
      <c r="G91" s="16">
        <v>24412837.670000002</v>
      </c>
      <c r="H91" s="16">
        <v>24412837.670000002</v>
      </c>
      <c r="I91" s="16">
        <v>23639411.460000001</v>
      </c>
      <c r="J91" s="16">
        <v>7283789.7699999996</v>
      </c>
      <c r="K91" s="16">
        <v>1204674.8600000001</v>
      </c>
      <c r="L91" s="16">
        <v>3518832.02</v>
      </c>
      <c r="M91" s="16">
        <v>0</v>
      </c>
      <c r="N91" s="16">
        <v>0</v>
      </c>
      <c r="O91" s="16">
        <v>0</v>
      </c>
      <c r="P91" s="16">
        <v>827542.51</v>
      </c>
      <c r="Q91" s="16">
        <v>0</v>
      </c>
      <c r="R91" s="16">
        <v>0</v>
      </c>
      <c r="S91" s="16">
        <v>7533806.9400000004</v>
      </c>
      <c r="T91" s="16">
        <v>2507164.56</v>
      </c>
      <c r="U91" s="16">
        <v>0</v>
      </c>
      <c r="V91" s="16">
        <v>0</v>
      </c>
      <c r="W91" s="16">
        <v>23854113.239999998</v>
      </c>
      <c r="X91" s="16">
        <v>0</v>
      </c>
      <c r="Y91" s="16">
        <v>23854113.239999998</v>
      </c>
      <c r="Z91" s="18">
        <v>2.8244519999999999E-2</v>
      </c>
      <c r="AA91" s="18">
        <v>4.1000000000000002E-2</v>
      </c>
      <c r="AB91" s="16">
        <v>978021.58</v>
      </c>
      <c r="AC91" s="16">
        <v>0</v>
      </c>
      <c r="AD91" s="16">
        <v>0</v>
      </c>
      <c r="AE91" s="16">
        <v>0</v>
      </c>
      <c r="AF91" s="16">
        <v>0</v>
      </c>
      <c r="AG91" s="16">
        <f t="shared" si="3"/>
        <v>0</v>
      </c>
      <c r="AH91" s="16">
        <v>409507.86</v>
      </c>
      <c r="AI91" s="16">
        <v>33326.07</v>
      </c>
      <c r="AJ91" s="16">
        <v>79518.98</v>
      </c>
      <c r="AK91" s="16">
        <v>948</v>
      </c>
      <c r="AL91" s="16">
        <v>33698.28</v>
      </c>
      <c r="AM91" s="16">
        <v>3192.25</v>
      </c>
      <c r="AN91" s="16">
        <v>63312.74</v>
      </c>
      <c r="AO91" s="16">
        <v>5900</v>
      </c>
      <c r="AP91" s="16">
        <v>3750</v>
      </c>
      <c r="AQ91" s="16">
        <v>0</v>
      </c>
      <c r="AR91" s="16">
        <v>83925.79</v>
      </c>
      <c r="AS91" s="16">
        <v>9333.49</v>
      </c>
      <c r="AT91" s="16">
        <v>0</v>
      </c>
      <c r="AU91" s="16">
        <v>7513.8</v>
      </c>
      <c r="AV91" s="16">
        <v>5630.71</v>
      </c>
      <c r="AW91" s="16">
        <v>0</v>
      </c>
      <c r="AX91" s="16">
        <v>805024.25</v>
      </c>
      <c r="AY91" s="34">
        <f t="shared" si="4"/>
        <v>0</v>
      </c>
      <c r="AZ91" s="16">
        <v>110206.41</v>
      </c>
      <c r="BA91" s="16">
        <v>0</v>
      </c>
      <c r="BB91" s="16">
        <v>196853</v>
      </c>
      <c r="BC91" s="16">
        <v>0</v>
      </c>
      <c r="BD91" s="16">
        <v>118481.94</v>
      </c>
      <c r="BE91" s="16">
        <v>0</v>
      </c>
      <c r="BF91" s="16">
        <v>0</v>
      </c>
      <c r="BG91" s="16">
        <v>0</v>
      </c>
      <c r="BH91" s="16">
        <f t="shared" si="5"/>
        <v>0</v>
      </c>
      <c r="BI91" s="16">
        <v>0</v>
      </c>
      <c r="BJ91" s="72">
        <v>2974</v>
      </c>
      <c r="BK91" s="72">
        <v>702</v>
      </c>
      <c r="BL91" s="72">
        <v>11</v>
      </c>
      <c r="BM91" s="72">
        <v>-8</v>
      </c>
      <c r="BN91" s="72">
        <v>-24</v>
      </c>
      <c r="BO91" s="72">
        <v>-76</v>
      </c>
      <c r="BP91" s="72">
        <v>-40</v>
      </c>
      <c r="BQ91" s="72">
        <v>-172</v>
      </c>
      <c r="BR91" s="72">
        <v>7</v>
      </c>
      <c r="BS91" s="72">
        <v>4</v>
      </c>
      <c r="BT91" s="72">
        <v>-488</v>
      </c>
      <c r="BU91" s="72">
        <v>-20</v>
      </c>
      <c r="BV91" s="72">
        <v>2870</v>
      </c>
      <c r="BW91" s="72">
        <v>15</v>
      </c>
      <c r="BX91" s="72">
        <v>37</v>
      </c>
      <c r="BY91" s="72">
        <v>34</v>
      </c>
      <c r="BZ91" s="72">
        <v>412</v>
      </c>
      <c r="CA91" s="72">
        <v>3</v>
      </c>
      <c r="CB91" s="72">
        <v>2</v>
      </c>
    </row>
    <row r="92" spans="1:80" ht="15.6" x14ac:dyDescent="0.3">
      <c r="A92" s="10">
        <v>9</v>
      </c>
      <c r="B92" s="10" t="s">
        <v>581</v>
      </c>
      <c r="C92" s="10"/>
      <c r="D92" s="10" t="s">
        <v>555</v>
      </c>
      <c r="E92" s="10" t="s">
        <v>373</v>
      </c>
      <c r="F92" s="10" t="s">
        <v>445</v>
      </c>
      <c r="G92" s="16">
        <v>45202345.07</v>
      </c>
      <c r="H92" s="16">
        <v>48237563.090000004</v>
      </c>
      <c r="I92" s="16">
        <v>44296535.729999997</v>
      </c>
      <c r="J92" s="16">
        <v>16397278.949999999</v>
      </c>
      <c r="K92" s="16">
        <v>1275410.6599999999</v>
      </c>
      <c r="L92" s="16">
        <v>10481223.67</v>
      </c>
      <c r="M92" s="16">
        <v>0</v>
      </c>
      <c r="N92" s="16">
        <v>0</v>
      </c>
      <c r="O92" s="16">
        <v>0</v>
      </c>
      <c r="P92" s="16">
        <v>1290235.8600000001</v>
      </c>
      <c r="Q92" s="16">
        <v>0</v>
      </c>
      <c r="R92" s="16">
        <v>0</v>
      </c>
      <c r="S92" s="16">
        <v>6010651.75</v>
      </c>
      <c r="T92" s="16">
        <v>3674513.94</v>
      </c>
      <c r="U92" s="16">
        <v>11682.45</v>
      </c>
      <c r="V92" s="16">
        <v>7077.38</v>
      </c>
      <c r="W92" s="16">
        <v>40762201.32</v>
      </c>
      <c r="X92" s="16">
        <v>506364.27</v>
      </c>
      <c r="Y92" s="16">
        <v>41268565.590000004</v>
      </c>
      <c r="Z92" s="18">
        <v>0.13413439999999999</v>
      </c>
      <c r="AA92" s="18">
        <v>3.6799999999999999E-2</v>
      </c>
      <c r="AB92" s="16">
        <v>1500905.23</v>
      </c>
      <c r="AC92" s="16">
        <v>0</v>
      </c>
      <c r="AD92" s="16">
        <v>0</v>
      </c>
      <c r="AE92" s="16">
        <v>0</v>
      </c>
      <c r="AF92" s="16">
        <v>0</v>
      </c>
      <c r="AG92" s="16">
        <f t="shared" si="3"/>
        <v>0</v>
      </c>
      <c r="AH92" s="16">
        <v>907192.55</v>
      </c>
      <c r="AI92" s="16">
        <v>76610.47</v>
      </c>
      <c r="AJ92" s="16">
        <v>226497.04</v>
      </c>
      <c r="AK92" s="16">
        <v>0</v>
      </c>
      <c r="AL92" s="16">
        <v>154783.32</v>
      </c>
      <c r="AM92" s="16">
        <v>16312.39</v>
      </c>
      <c r="AN92" s="16">
        <v>44995.75</v>
      </c>
      <c r="AO92" s="16">
        <v>0</v>
      </c>
      <c r="AP92" s="16">
        <v>7990</v>
      </c>
      <c r="AQ92" s="16">
        <v>0</v>
      </c>
      <c r="AR92" s="16">
        <f>11619.26+28786.9+48804.83</f>
        <v>89210.99</v>
      </c>
      <c r="AS92" s="16">
        <v>38967.08</v>
      </c>
      <c r="AT92" s="16">
        <v>64749.96</v>
      </c>
      <c r="AU92" s="16">
        <v>46363.51</v>
      </c>
      <c r="AV92" s="16">
        <v>8509.81</v>
      </c>
      <c r="AW92" s="16">
        <v>0</v>
      </c>
      <c r="AX92" s="16">
        <v>1816784.81</v>
      </c>
      <c r="AY92" s="34">
        <f t="shared" si="4"/>
        <v>0</v>
      </c>
      <c r="AZ92" s="16">
        <v>809673.91</v>
      </c>
      <c r="BA92" s="16">
        <v>0</v>
      </c>
      <c r="BB92" s="16">
        <v>196853</v>
      </c>
      <c r="BC92" s="16">
        <v>0</v>
      </c>
      <c r="BD92" s="16">
        <v>306027.25</v>
      </c>
      <c r="BE92" s="16">
        <v>0</v>
      </c>
      <c r="BF92" s="16">
        <v>0</v>
      </c>
      <c r="BG92" s="16">
        <v>0</v>
      </c>
      <c r="BH92" s="16">
        <f t="shared" si="5"/>
        <v>0</v>
      </c>
      <c r="BI92" s="16">
        <v>0</v>
      </c>
      <c r="BJ92" s="16">
        <v>0</v>
      </c>
      <c r="BK92" s="16">
        <v>1714</v>
      </c>
      <c r="BL92" s="16">
        <v>0</v>
      </c>
      <c r="BM92" s="16">
        <v>0</v>
      </c>
      <c r="BN92" s="16">
        <v>-38</v>
      </c>
      <c r="BO92" s="16">
        <v>-101</v>
      </c>
      <c r="BP92" s="16">
        <v>-227</v>
      </c>
      <c r="BQ92" s="16">
        <v>-243</v>
      </c>
      <c r="BR92" s="16">
        <v>3523</v>
      </c>
      <c r="BS92" s="16">
        <v>2</v>
      </c>
      <c r="BT92" s="16">
        <v>-140</v>
      </c>
      <c r="BU92" s="16">
        <v>0</v>
      </c>
      <c r="BV92" s="16">
        <v>4490</v>
      </c>
      <c r="BW92" s="16">
        <v>3</v>
      </c>
      <c r="BX92" s="16">
        <v>38</v>
      </c>
      <c r="BY92" s="16">
        <v>8</v>
      </c>
      <c r="BZ92" s="16">
        <v>91</v>
      </c>
      <c r="CA92" s="16">
        <v>2</v>
      </c>
      <c r="CB92" s="16">
        <v>1</v>
      </c>
    </row>
    <row r="93" spans="1:80" ht="15.6" x14ac:dyDescent="0.3">
      <c r="A93" s="10">
        <v>9</v>
      </c>
      <c r="B93" s="10" t="s">
        <v>174</v>
      </c>
      <c r="C93" s="10" t="s">
        <v>175</v>
      </c>
      <c r="D93" s="10" t="s">
        <v>452</v>
      </c>
      <c r="E93" s="10" t="s">
        <v>373</v>
      </c>
      <c r="F93" s="10" t="s">
        <v>445</v>
      </c>
      <c r="G93" s="16">
        <v>103776730.77</v>
      </c>
      <c r="H93" s="16">
        <v>105025749.65000001</v>
      </c>
      <c r="I93" s="16">
        <v>99037040.689999998</v>
      </c>
      <c r="J93" s="16">
        <v>38756444.770000003</v>
      </c>
      <c r="K93" s="16">
        <v>4646667.47</v>
      </c>
      <c r="L93" s="16">
        <v>21518369.66</v>
      </c>
      <c r="M93" s="16">
        <v>0</v>
      </c>
      <c r="N93" s="16">
        <v>0</v>
      </c>
      <c r="O93" s="16">
        <v>0</v>
      </c>
      <c r="P93" s="16">
        <v>3161570.19</v>
      </c>
      <c r="Q93" s="16">
        <v>0</v>
      </c>
      <c r="R93" s="16">
        <v>0</v>
      </c>
      <c r="S93" s="16">
        <v>21587980.989999998</v>
      </c>
      <c r="T93" s="16">
        <v>5565488.8799999999</v>
      </c>
      <c r="U93" s="16">
        <v>12976.75</v>
      </c>
      <c r="V93" s="16">
        <v>22971.08</v>
      </c>
      <c r="W93" s="16">
        <v>99348728.659999996</v>
      </c>
      <c r="X93" s="16">
        <v>3829245.67</v>
      </c>
      <c r="Y93" s="16">
        <v>103177974.33</v>
      </c>
      <c r="Z93" s="18">
        <v>5.892153E-2</v>
      </c>
      <c r="AA93" s="18">
        <v>4.0099999999999997E-2</v>
      </c>
      <c r="AB93" s="16">
        <v>3987878.68</v>
      </c>
      <c r="AC93" s="16">
        <v>0</v>
      </c>
      <c r="AD93" s="16">
        <v>0</v>
      </c>
      <c r="AE93" s="16">
        <v>17082.48</v>
      </c>
      <c r="AF93" s="16">
        <v>645.04999999999995</v>
      </c>
      <c r="AG93" s="16">
        <f t="shared" si="3"/>
        <v>17727.53</v>
      </c>
      <c r="AH93" s="16">
        <v>1757158.3999999999</v>
      </c>
      <c r="AI93" s="16">
        <v>141453.63</v>
      </c>
      <c r="AJ93" s="16">
        <v>537385.25</v>
      </c>
      <c r="AK93" s="16">
        <v>9610.01</v>
      </c>
      <c r="AL93" s="16">
        <v>395408.76</v>
      </c>
      <c r="AM93" s="16">
        <v>15400.49</v>
      </c>
      <c r="AN93" s="16">
        <v>69812.52</v>
      </c>
      <c r="AO93" s="16">
        <v>10750</v>
      </c>
      <c r="AP93" s="16">
        <v>825.43</v>
      </c>
      <c r="AQ93" s="16">
        <v>26607.83</v>
      </c>
      <c r="AR93" s="16">
        <v>229886.26</v>
      </c>
      <c r="AS93" s="16">
        <v>43217.24</v>
      </c>
      <c r="AT93" s="16">
        <v>75492.37</v>
      </c>
      <c r="AU93" s="16">
        <v>100638.73</v>
      </c>
      <c r="AV93" s="16">
        <v>95636.09</v>
      </c>
      <c r="AW93" s="16">
        <v>0</v>
      </c>
      <c r="AX93" s="16">
        <v>4010391.3</v>
      </c>
      <c r="AY93" s="34">
        <f t="shared" si="4"/>
        <v>0</v>
      </c>
      <c r="AZ93" s="16">
        <v>1192400.04</v>
      </c>
      <c r="BA93" s="16">
        <v>0</v>
      </c>
      <c r="BB93" s="16">
        <v>196853</v>
      </c>
      <c r="BC93" s="16">
        <v>0</v>
      </c>
      <c r="BD93" s="16">
        <v>830576.18</v>
      </c>
      <c r="BE93" s="16">
        <v>0</v>
      </c>
      <c r="BF93" s="16">
        <v>0</v>
      </c>
      <c r="BG93" s="16">
        <v>0</v>
      </c>
      <c r="BH93" s="16">
        <f t="shared" si="5"/>
        <v>0</v>
      </c>
      <c r="BI93" s="16">
        <v>0</v>
      </c>
      <c r="BJ93" s="16">
        <v>13146</v>
      </c>
      <c r="BK93" s="16">
        <v>1748</v>
      </c>
      <c r="BL93" s="16">
        <v>0</v>
      </c>
      <c r="BM93" s="16">
        <v>0</v>
      </c>
      <c r="BN93" s="16">
        <v>-40</v>
      </c>
      <c r="BO93" s="16">
        <v>-189</v>
      </c>
      <c r="BP93" s="16">
        <v>-329</v>
      </c>
      <c r="BQ93" s="16">
        <v>-581</v>
      </c>
      <c r="BR93" s="16"/>
      <c r="BS93" s="16">
        <v>-3526</v>
      </c>
      <c r="BT93" s="16">
        <v>-1581</v>
      </c>
      <c r="BU93" s="16">
        <v>-13</v>
      </c>
      <c r="BV93" s="16">
        <v>8635</v>
      </c>
      <c r="BW93" s="16">
        <v>19</v>
      </c>
      <c r="BX93" s="16">
        <v>289</v>
      </c>
      <c r="BY93" s="16">
        <v>167</v>
      </c>
      <c r="BZ93" s="16">
        <v>1075</v>
      </c>
      <c r="CA93" s="16">
        <v>46</v>
      </c>
      <c r="CB93" s="16">
        <v>4</v>
      </c>
    </row>
    <row r="94" spans="1:80" ht="15.6" x14ac:dyDescent="0.3">
      <c r="A94" s="10">
        <v>9</v>
      </c>
      <c r="B94" s="10" t="s">
        <v>182</v>
      </c>
      <c r="C94" s="10" t="s">
        <v>183</v>
      </c>
      <c r="D94" s="31" t="s">
        <v>453</v>
      </c>
      <c r="E94" s="31" t="s">
        <v>370</v>
      </c>
      <c r="F94" s="31" t="s">
        <v>443</v>
      </c>
      <c r="G94" s="16">
        <v>23410657.600000001</v>
      </c>
      <c r="H94" s="16">
        <v>23411658.07</v>
      </c>
      <c r="I94" s="16">
        <v>22927344.75</v>
      </c>
      <c r="J94" s="16">
        <v>6713810.8499999996</v>
      </c>
      <c r="K94" s="16">
        <v>1046650.69</v>
      </c>
      <c r="L94" s="16">
        <v>4020193.37</v>
      </c>
      <c r="M94" s="16">
        <v>1000</v>
      </c>
      <c r="N94" s="16">
        <v>0</v>
      </c>
      <c r="O94" s="16">
        <v>20281.509999999998</v>
      </c>
      <c r="P94" s="16">
        <v>549374.37</v>
      </c>
      <c r="Q94" s="16">
        <v>0</v>
      </c>
      <c r="R94" s="16">
        <v>0</v>
      </c>
      <c r="S94" s="16">
        <v>7219673.4699999997</v>
      </c>
      <c r="T94" s="16">
        <v>1799996.34</v>
      </c>
      <c r="U94" s="16">
        <v>0</v>
      </c>
      <c r="V94" s="16">
        <v>0</v>
      </c>
      <c r="W94" s="16">
        <v>22702176.59</v>
      </c>
      <c r="X94" s="16">
        <v>2000.47</v>
      </c>
      <c r="Y94" s="16">
        <v>22704177.059999999</v>
      </c>
      <c r="Z94" s="18">
        <v>0.121807</v>
      </c>
      <c r="AA94" s="18">
        <v>5.6000000000000001E-2</v>
      </c>
      <c r="AB94" s="16">
        <v>1271145.4099999999</v>
      </c>
      <c r="AC94" s="16">
        <v>0</v>
      </c>
      <c r="AD94" s="16">
        <v>0</v>
      </c>
      <c r="AE94" s="16">
        <v>1000.47</v>
      </c>
      <c r="AF94" s="16">
        <v>645.87</v>
      </c>
      <c r="AG94" s="16">
        <f t="shared" si="3"/>
        <v>1646.3400000000001</v>
      </c>
      <c r="AH94" s="16">
        <v>563441.14</v>
      </c>
      <c r="AI94" s="16">
        <v>53916.36</v>
      </c>
      <c r="AJ94" s="16">
        <v>128057.14</v>
      </c>
      <c r="AK94" s="16">
        <v>2071.96</v>
      </c>
      <c r="AL94" s="16">
        <v>75325.100000000006</v>
      </c>
      <c r="AM94" s="16">
        <v>1083.56</v>
      </c>
      <c r="AN94" s="16">
        <v>45832.13</v>
      </c>
      <c r="AO94" s="16">
        <v>5800</v>
      </c>
      <c r="AP94" s="16">
        <v>0</v>
      </c>
      <c r="AQ94" s="16">
        <v>0</v>
      </c>
      <c r="AR94" s="16">
        <v>40147.730000000003</v>
      </c>
      <c r="AS94" s="16">
        <v>19492.599999999999</v>
      </c>
      <c r="AT94" s="16">
        <v>0</v>
      </c>
      <c r="AU94" s="16">
        <v>0</v>
      </c>
      <c r="AV94" s="16">
        <v>19931.03</v>
      </c>
      <c r="AW94" s="16">
        <v>0</v>
      </c>
      <c r="AX94" s="16">
        <v>1061545.29</v>
      </c>
      <c r="AY94" s="34">
        <f t="shared" si="4"/>
        <v>0</v>
      </c>
      <c r="AZ94" s="16">
        <v>339743.31</v>
      </c>
      <c r="BA94" s="16">
        <v>0</v>
      </c>
      <c r="BB94" s="16">
        <v>196853</v>
      </c>
      <c r="BC94" s="16">
        <v>0</v>
      </c>
      <c r="BD94" s="16">
        <v>215619.68</v>
      </c>
      <c r="BE94" s="16">
        <v>0</v>
      </c>
      <c r="BF94" s="16">
        <v>0</v>
      </c>
      <c r="BG94" s="16">
        <v>0</v>
      </c>
      <c r="BH94" s="16">
        <f t="shared" si="5"/>
        <v>0</v>
      </c>
      <c r="BI94" s="16">
        <v>0</v>
      </c>
      <c r="BJ94" s="16">
        <v>1813</v>
      </c>
      <c r="BK94" s="16">
        <v>893</v>
      </c>
      <c r="BL94" s="16">
        <v>3</v>
      </c>
      <c r="BM94" s="16">
        <v>-1</v>
      </c>
      <c r="BN94" s="16">
        <v>-33</v>
      </c>
      <c r="BO94" s="16">
        <v>-101</v>
      </c>
      <c r="BP94" s="16">
        <v>-80</v>
      </c>
      <c r="BQ94" s="16">
        <v>-116</v>
      </c>
      <c r="BR94" s="16">
        <v>21</v>
      </c>
      <c r="BS94" s="16">
        <v>-2</v>
      </c>
      <c r="BT94" s="16">
        <v>-223</v>
      </c>
      <c r="BU94" s="16">
        <v>-3</v>
      </c>
      <c r="BV94" s="16">
        <v>2171</v>
      </c>
      <c r="BW94" s="16">
        <v>3</v>
      </c>
      <c r="BX94" s="16">
        <v>72</v>
      </c>
      <c r="BY94" s="16">
        <v>21</v>
      </c>
      <c r="BZ94" s="16">
        <v>120</v>
      </c>
      <c r="CA94" s="16">
        <v>6</v>
      </c>
      <c r="CB94" s="16">
        <v>3</v>
      </c>
    </row>
    <row r="95" spans="1:80" s="32" customFormat="1" ht="15.6" x14ac:dyDescent="0.3">
      <c r="A95" s="38">
        <v>9</v>
      </c>
      <c r="B95" s="38" t="s">
        <v>188</v>
      </c>
      <c r="C95" s="38" t="s">
        <v>189</v>
      </c>
      <c r="D95" s="38" t="s">
        <v>454</v>
      </c>
      <c r="E95" s="38" t="s">
        <v>364</v>
      </c>
      <c r="F95" s="38" t="s">
        <v>445</v>
      </c>
      <c r="G95" s="16">
        <v>24867392.559999999</v>
      </c>
      <c r="H95" s="16">
        <v>24867392.559999999</v>
      </c>
      <c r="I95" s="16">
        <v>24219291.73</v>
      </c>
      <c r="J95" s="16">
        <v>7351904.7000000002</v>
      </c>
      <c r="K95" s="16">
        <v>1355684.53</v>
      </c>
      <c r="L95" s="16">
        <v>4191851.13</v>
      </c>
      <c r="M95" s="16">
        <v>0</v>
      </c>
      <c r="N95" s="16">
        <v>0</v>
      </c>
      <c r="O95" s="16">
        <v>4703.13</v>
      </c>
      <c r="P95" s="16">
        <v>606946.99</v>
      </c>
      <c r="Q95" s="16">
        <v>0</v>
      </c>
      <c r="R95" s="16">
        <v>0</v>
      </c>
      <c r="S95" s="16">
        <v>8529951.0199999996</v>
      </c>
      <c r="T95" s="16">
        <v>959351.55</v>
      </c>
      <c r="U95" s="16">
        <v>0</v>
      </c>
      <c r="V95" s="16">
        <v>0</v>
      </c>
      <c r="W95" s="16">
        <v>24210770.210000001</v>
      </c>
      <c r="X95" s="16">
        <v>0</v>
      </c>
      <c r="Y95" s="16">
        <v>24210770.210000001</v>
      </c>
      <c r="Z95" s="18">
        <v>2.5985959999999999E-2</v>
      </c>
      <c r="AA95" s="18">
        <v>4.6800000000000001E-2</v>
      </c>
      <c r="AB95" s="16">
        <v>1132803.8899999999</v>
      </c>
      <c r="AC95" s="16">
        <v>0</v>
      </c>
      <c r="AD95" s="16">
        <v>0</v>
      </c>
      <c r="AE95" s="16">
        <v>0</v>
      </c>
      <c r="AF95" s="16">
        <v>0</v>
      </c>
      <c r="AG95" s="16">
        <f t="shared" si="3"/>
        <v>0</v>
      </c>
      <c r="AH95" s="16">
        <v>473070.41</v>
      </c>
      <c r="AI95" s="16">
        <v>38573.230000000003</v>
      </c>
      <c r="AJ95" s="16">
        <v>108747.11</v>
      </c>
      <c r="AK95" s="16">
        <v>0</v>
      </c>
      <c r="AL95" s="16">
        <v>88716.88</v>
      </c>
      <c r="AM95" s="16">
        <v>904.38</v>
      </c>
      <c r="AN95" s="16">
        <v>60170.58</v>
      </c>
      <c r="AO95" s="16">
        <v>10750</v>
      </c>
      <c r="AP95" s="16">
        <v>6299</v>
      </c>
      <c r="AQ95" s="16">
        <v>0</v>
      </c>
      <c r="AR95" s="16">
        <v>50685.2</v>
      </c>
      <c r="AS95" s="16">
        <v>13074.04</v>
      </c>
      <c r="AT95" s="16">
        <v>75.599999999999994</v>
      </c>
      <c r="AU95" s="16">
        <v>12080.85</v>
      </c>
      <c r="AV95" s="16">
        <v>2577</v>
      </c>
      <c r="AW95" s="16">
        <v>0</v>
      </c>
      <c r="AX95" s="16">
        <v>951930.85</v>
      </c>
      <c r="AY95" s="34">
        <f t="shared" si="4"/>
        <v>0</v>
      </c>
      <c r="AZ95" s="16">
        <v>226642.53</v>
      </c>
      <c r="BA95" s="16">
        <v>1203.49</v>
      </c>
      <c r="BB95" s="16">
        <v>196852.92</v>
      </c>
      <c r="BC95" s="16">
        <v>0</v>
      </c>
      <c r="BD95" s="16">
        <v>178371.46</v>
      </c>
      <c r="BE95" s="16">
        <v>0</v>
      </c>
      <c r="BF95" s="16">
        <v>0</v>
      </c>
      <c r="BG95" s="16">
        <v>0</v>
      </c>
      <c r="BH95" s="16">
        <f t="shared" si="5"/>
        <v>0</v>
      </c>
      <c r="BI95" s="16">
        <v>0</v>
      </c>
      <c r="BJ95" s="16">
        <v>2637</v>
      </c>
      <c r="BK95" s="16">
        <v>571</v>
      </c>
      <c r="BL95" s="16">
        <v>0</v>
      </c>
      <c r="BM95" s="16">
        <v>0</v>
      </c>
      <c r="BN95" s="16">
        <v>-14</v>
      </c>
      <c r="BO95" s="16">
        <v>-53</v>
      </c>
      <c r="BP95" s="16">
        <v>-81</v>
      </c>
      <c r="BQ95" s="16">
        <v>-132</v>
      </c>
      <c r="BR95" s="16">
        <v>0</v>
      </c>
      <c r="BS95" s="16">
        <v>0</v>
      </c>
      <c r="BT95" s="16">
        <v>-500</v>
      </c>
      <c r="BU95" s="16">
        <v>-4</v>
      </c>
      <c r="BV95" s="16">
        <v>2424</v>
      </c>
      <c r="BW95" s="16">
        <v>15</v>
      </c>
      <c r="BX95" s="16">
        <v>154</v>
      </c>
      <c r="BY95" s="16">
        <v>45</v>
      </c>
      <c r="BZ95" s="16">
        <v>255</v>
      </c>
      <c r="CA95" s="16">
        <v>45</v>
      </c>
      <c r="CB95" s="16">
        <v>5</v>
      </c>
    </row>
    <row r="96" spans="1:80" s="32" customFormat="1" ht="15.6" x14ac:dyDescent="0.3">
      <c r="A96" s="38">
        <v>9</v>
      </c>
      <c r="B96" s="38" t="s">
        <v>191</v>
      </c>
      <c r="C96" s="38" t="s">
        <v>185</v>
      </c>
      <c r="D96" s="38" t="s">
        <v>455</v>
      </c>
      <c r="E96" s="38" t="s">
        <v>364</v>
      </c>
      <c r="F96" s="38" t="s">
        <v>445</v>
      </c>
      <c r="G96" s="16">
        <v>25557333.18</v>
      </c>
      <c r="H96" s="16">
        <v>25557333.18</v>
      </c>
      <c r="I96" s="16">
        <v>25079058.52</v>
      </c>
      <c r="J96" s="16">
        <v>489726.95</v>
      </c>
      <c r="K96" s="16">
        <v>2834389.19</v>
      </c>
      <c r="L96" s="16">
        <v>6754244.2300000004</v>
      </c>
      <c r="M96" s="16">
        <v>0</v>
      </c>
      <c r="N96" s="16">
        <v>0</v>
      </c>
      <c r="O96" s="16">
        <v>0</v>
      </c>
      <c r="P96" s="16">
        <v>2001704.23</v>
      </c>
      <c r="Q96" s="16">
        <v>0</v>
      </c>
      <c r="R96" s="16">
        <v>0</v>
      </c>
      <c r="S96" s="16">
        <v>9646839.9800000004</v>
      </c>
      <c r="T96" s="16">
        <v>1983040.62</v>
      </c>
      <c r="U96" s="16">
        <v>0</v>
      </c>
      <c r="V96" s="16">
        <v>0</v>
      </c>
      <c r="W96" s="16">
        <v>25068537.890000001</v>
      </c>
      <c r="X96" s="16">
        <v>66771</v>
      </c>
      <c r="Y96" s="16">
        <v>25135308.890000001</v>
      </c>
      <c r="Z96" s="18">
        <v>0.119453</v>
      </c>
      <c r="AA96" s="18">
        <v>5.1700000000000003E-2</v>
      </c>
      <c r="AB96" s="16">
        <v>1295507.19</v>
      </c>
      <c r="AC96" s="16">
        <v>0</v>
      </c>
      <c r="AD96" s="16">
        <v>0</v>
      </c>
      <c r="AE96" s="16">
        <v>0</v>
      </c>
      <c r="AF96" s="16">
        <v>556.16999999999996</v>
      </c>
      <c r="AG96" s="16">
        <f t="shared" si="3"/>
        <v>556.16999999999996</v>
      </c>
      <c r="AH96" s="16">
        <v>559621.18000000005</v>
      </c>
      <c r="AI96" s="16">
        <v>44600.1</v>
      </c>
      <c r="AJ96" s="16">
        <v>136601.20000000001</v>
      </c>
      <c r="AK96" s="16">
        <v>0</v>
      </c>
      <c r="AL96" s="16">
        <v>98841.33</v>
      </c>
      <c r="AM96" s="16">
        <v>5136.92</v>
      </c>
      <c r="AN96" s="16">
        <v>53431.61</v>
      </c>
      <c r="AO96" s="16">
        <v>10750</v>
      </c>
      <c r="AP96" s="16">
        <v>5400</v>
      </c>
      <c r="AQ96" s="16">
        <v>16000</v>
      </c>
      <c r="AR96" s="16">
        <v>43448.89</v>
      </c>
      <c r="AS96" s="16">
        <v>11948.32</v>
      </c>
      <c r="AT96" s="16">
        <v>7291.21</v>
      </c>
      <c r="AU96" s="16">
        <v>0</v>
      </c>
      <c r="AV96" s="16">
        <v>26305.040000000001</v>
      </c>
      <c r="AW96" s="16">
        <v>0</v>
      </c>
      <c r="AX96" s="16">
        <v>1113004.43</v>
      </c>
      <c r="AY96" s="34">
        <f t="shared" si="4"/>
        <v>0</v>
      </c>
      <c r="AZ96" s="16">
        <v>0</v>
      </c>
      <c r="BA96" s="16">
        <v>0</v>
      </c>
      <c r="BB96" s="16">
        <v>196853</v>
      </c>
      <c r="BC96" s="16">
        <v>0</v>
      </c>
      <c r="BD96" s="16">
        <v>259588.42</v>
      </c>
      <c r="BE96" s="16">
        <v>0</v>
      </c>
      <c r="BF96" s="16">
        <v>0</v>
      </c>
      <c r="BG96" s="16">
        <v>0</v>
      </c>
      <c r="BH96" s="16">
        <f t="shared" si="5"/>
        <v>0</v>
      </c>
      <c r="BI96" s="16">
        <v>0</v>
      </c>
      <c r="BJ96" s="16">
        <v>4282</v>
      </c>
      <c r="BK96" s="16">
        <v>976</v>
      </c>
      <c r="BL96" s="16">
        <v>29</v>
      </c>
      <c r="BM96" s="16">
        <v>0</v>
      </c>
      <c r="BN96" s="16">
        <v>-33</v>
      </c>
      <c r="BO96" s="16">
        <v>-130</v>
      </c>
      <c r="BP96" s="16">
        <v>-77</v>
      </c>
      <c r="BQ96" s="16">
        <v>-185</v>
      </c>
      <c r="BR96" s="16">
        <v>0</v>
      </c>
      <c r="BS96" s="16">
        <v>-3</v>
      </c>
      <c r="BT96" s="16">
        <v>-523</v>
      </c>
      <c r="BU96" s="16">
        <v>-14</v>
      </c>
      <c r="BV96" s="16">
        <v>4322</v>
      </c>
      <c r="BW96" s="16">
        <v>96</v>
      </c>
      <c r="BX96" s="16">
        <v>118</v>
      </c>
      <c r="BY96" s="16">
        <v>62</v>
      </c>
      <c r="BZ96" s="16">
        <v>343</v>
      </c>
      <c r="CA96" s="16">
        <v>0</v>
      </c>
      <c r="CB96" s="16">
        <v>0</v>
      </c>
    </row>
    <row r="97" spans="1:80" s="32" customFormat="1" ht="15.6" x14ac:dyDescent="0.3">
      <c r="A97" s="38">
        <v>9</v>
      </c>
      <c r="B97" s="38" t="s">
        <v>192</v>
      </c>
      <c r="C97" s="38" t="s">
        <v>120</v>
      </c>
      <c r="D97" s="38" t="s">
        <v>456</v>
      </c>
      <c r="E97" s="38" t="s">
        <v>367</v>
      </c>
      <c r="F97" s="38" t="s">
        <v>443</v>
      </c>
      <c r="G97" s="16">
        <v>56710853.210000001</v>
      </c>
      <c r="H97" s="16">
        <v>56727380.159999996</v>
      </c>
      <c r="I97" s="16">
        <v>55397466.979999997</v>
      </c>
      <c r="J97" s="16">
        <v>20144809.129999999</v>
      </c>
      <c r="K97" s="16">
        <v>2815659</v>
      </c>
      <c r="L97" s="16">
        <v>6431941.1900000004</v>
      </c>
      <c r="M97" s="16">
        <v>0</v>
      </c>
      <c r="N97" s="16">
        <v>0</v>
      </c>
      <c r="O97" s="16">
        <v>0</v>
      </c>
      <c r="P97" s="16">
        <v>1871555.42</v>
      </c>
      <c r="Q97" s="16">
        <v>0</v>
      </c>
      <c r="R97" s="16">
        <v>0</v>
      </c>
      <c r="S97" s="16">
        <v>15851830.85</v>
      </c>
      <c r="T97" s="16">
        <v>5005126.9000000004</v>
      </c>
      <c r="U97" s="16">
        <v>6856.12</v>
      </c>
      <c r="V97" s="16">
        <v>0</v>
      </c>
      <c r="W97" s="16">
        <v>54979347.880000003</v>
      </c>
      <c r="X97" s="16">
        <v>125484.09</v>
      </c>
      <c r="Y97" s="16">
        <v>55104831.969999999</v>
      </c>
      <c r="Z97" s="18">
        <v>9.352589E-2</v>
      </c>
      <c r="AA97" s="18">
        <v>5.1999999999999998E-2</v>
      </c>
      <c r="AB97" s="16">
        <v>2858425.39</v>
      </c>
      <c r="AC97" s="16">
        <v>0</v>
      </c>
      <c r="AD97" s="16">
        <v>0</v>
      </c>
      <c r="AE97" s="16">
        <v>7012.64</v>
      </c>
      <c r="AF97" s="16">
        <v>1326.81</v>
      </c>
      <c r="AG97" s="16">
        <f t="shared" si="3"/>
        <v>8339.4500000000007</v>
      </c>
      <c r="AH97" s="16">
        <v>1398772.46</v>
      </c>
      <c r="AI97" s="16">
        <v>123319.91</v>
      </c>
      <c r="AJ97" s="16">
        <v>416675.09</v>
      </c>
      <c r="AK97" s="16">
        <v>3897.36</v>
      </c>
      <c r="AL97" s="16">
        <v>297053.46999999997</v>
      </c>
      <c r="AM97" s="16">
        <v>4751.4799999999996</v>
      </c>
      <c r="AN97" s="16">
        <v>57811.9</v>
      </c>
      <c r="AO97" s="16">
        <v>10500</v>
      </c>
      <c r="AP97" s="16">
        <v>27224.75</v>
      </c>
      <c r="AQ97" s="16">
        <v>0</v>
      </c>
      <c r="AR97" s="16">
        <v>169165.94</v>
      </c>
      <c r="AS97" s="16">
        <v>22777.87</v>
      </c>
      <c r="AT97" s="16">
        <v>0</v>
      </c>
      <c r="AU97" s="16">
        <v>2983.01</v>
      </c>
      <c r="AV97" s="16">
        <v>21075.01</v>
      </c>
      <c r="AW97" s="16">
        <v>21170.53</v>
      </c>
      <c r="AX97" s="16">
        <v>2829534.06</v>
      </c>
      <c r="AY97" s="34">
        <f t="shared" si="4"/>
        <v>7.4819845073715065E-3</v>
      </c>
      <c r="AZ97" s="16">
        <v>972495.77</v>
      </c>
      <c r="BA97" s="16">
        <v>0</v>
      </c>
      <c r="BB97" s="16">
        <v>196853</v>
      </c>
      <c r="BC97" s="16">
        <v>0</v>
      </c>
      <c r="BD97" s="16">
        <v>548758.91</v>
      </c>
      <c r="BE97" s="16">
        <v>0</v>
      </c>
      <c r="BF97" s="16">
        <v>0</v>
      </c>
      <c r="BG97" s="16">
        <v>0</v>
      </c>
      <c r="BH97" s="16">
        <f t="shared" si="5"/>
        <v>0</v>
      </c>
      <c r="BI97" s="16">
        <v>0</v>
      </c>
      <c r="BJ97" s="16">
        <v>4500</v>
      </c>
      <c r="BK97" s="16">
        <v>1246</v>
      </c>
      <c r="BL97" s="16">
        <v>23</v>
      </c>
      <c r="BM97" s="16">
        <v>0</v>
      </c>
      <c r="BN97" s="16">
        <v>-69</v>
      </c>
      <c r="BO97" s="16">
        <v>-181</v>
      </c>
      <c r="BP97" s="16">
        <v>-241</v>
      </c>
      <c r="BQ97" s="16">
        <v>-347</v>
      </c>
      <c r="BR97" s="16">
        <v>0</v>
      </c>
      <c r="BS97" s="16">
        <v>-12</v>
      </c>
      <c r="BT97" s="16">
        <v>-458</v>
      </c>
      <c r="BU97" s="16">
        <v>-7</v>
      </c>
      <c r="BV97" s="16">
        <v>4454</v>
      </c>
      <c r="BW97" s="16">
        <v>0</v>
      </c>
      <c r="BX97" s="16">
        <v>192</v>
      </c>
      <c r="BY97" s="16">
        <v>45</v>
      </c>
      <c r="BZ97" s="16">
        <v>205</v>
      </c>
      <c r="CA97" s="16">
        <v>16</v>
      </c>
      <c r="CB97" s="16">
        <v>0</v>
      </c>
    </row>
    <row r="98" spans="1:80" s="32" customFormat="1" ht="15.6" x14ac:dyDescent="0.3">
      <c r="A98" s="38">
        <v>9</v>
      </c>
      <c r="B98" s="38" t="s">
        <v>196</v>
      </c>
      <c r="C98" s="38" t="s">
        <v>197</v>
      </c>
      <c r="D98" s="38" t="s">
        <v>457</v>
      </c>
      <c r="E98" s="38" t="s">
        <v>364</v>
      </c>
      <c r="F98" s="38" t="s">
        <v>445</v>
      </c>
      <c r="G98" s="16">
        <v>66754972.310000002</v>
      </c>
      <c r="H98" s="16">
        <v>66754972.310000002</v>
      </c>
      <c r="I98" s="16">
        <v>65089245.109999999</v>
      </c>
      <c r="J98" s="16">
        <v>16332007.4</v>
      </c>
      <c r="K98" s="16">
        <v>4486719.79</v>
      </c>
      <c r="L98" s="16">
        <v>13799483.029999999</v>
      </c>
      <c r="M98" s="16">
        <v>0</v>
      </c>
      <c r="N98" s="16">
        <v>0</v>
      </c>
      <c r="O98" s="16">
        <v>6749.05</v>
      </c>
      <c r="P98" s="16">
        <v>3097931.68</v>
      </c>
      <c r="Q98" s="16">
        <v>0</v>
      </c>
      <c r="R98" s="16">
        <v>0</v>
      </c>
      <c r="S98" s="16">
        <v>20758508.620000001</v>
      </c>
      <c r="T98" s="16">
        <v>3850822.81</v>
      </c>
      <c r="U98" s="16">
        <v>7988.5</v>
      </c>
      <c r="V98" s="16">
        <v>0</v>
      </c>
      <c r="W98" s="16">
        <v>64725596.43</v>
      </c>
      <c r="X98" s="16">
        <v>47315.97</v>
      </c>
      <c r="Y98" s="16">
        <v>64772912.399999999</v>
      </c>
      <c r="Z98" s="18">
        <v>3.3521549999999997E-2</v>
      </c>
      <c r="AA98" s="18">
        <v>3.6999999999999998E-2</v>
      </c>
      <c r="AB98" s="16">
        <v>2393374.0499999998</v>
      </c>
      <c r="AC98" s="16">
        <v>0</v>
      </c>
      <c r="AD98" s="16">
        <v>0</v>
      </c>
      <c r="AE98" s="16">
        <v>0</v>
      </c>
      <c r="AF98" s="16">
        <v>0</v>
      </c>
      <c r="AG98" s="16">
        <f t="shared" si="3"/>
        <v>0</v>
      </c>
      <c r="AH98" s="16">
        <v>1220618.72</v>
      </c>
      <c r="AI98" s="16">
        <v>105929.61</v>
      </c>
      <c r="AJ98" s="16">
        <v>328944.12</v>
      </c>
      <c r="AK98" s="16">
        <v>0</v>
      </c>
      <c r="AL98" s="16">
        <v>242566.87</v>
      </c>
      <c r="AM98" s="16">
        <v>18558.919999999998</v>
      </c>
      <c r="AN98" s="16">
        <v>151910.43</v>
      </c>
      <c r="AO98" s="16">
        <v>10750</v>
      </c>
      <c r="AP98" s="16">
        <v>1550</v>
      </c>
      <c r="AQ98" s="16">
        <v>0</v>
      </c>
      <c r="AR98" s="16">
        <v>61318.98</v>
      </c>
      <c r="AS98" s="16">
        <v>21172.86</v>
      </c>
      <c r="AT98" s="16">
        <v>0</v>
      </c>
      <c r="AU98" s="16">
        <v>6667.04</v>
      </c>
      <c r="AV98" s="16">
        <v>5862.34</v>
      </c>
      <c r="AW98" s="16">
        <v>0</v>
      </c>
      <c r="AX98" s="16">
        <v>2291836.46</v>
      </c>
      <c r="AY98" s="34">
        <f t="shared" si="4"/>
        <v>0</v>
      </c>
      <c r="AZ98" s="16">
        <v>684590.15</v>
      </c>
      <c r="BA98" s="16">
        <v>0</v>
      </c>
      <c r="BB98" s="16">
        <v>194506</v>
      </c>
      <c r="BC98" s="16">
        <v>0</v>
      </c>
      <c r="BD98" s="16">
        <v>307818.39</v>
      </c>
      <c r="BE98" s="16">
        <v>0</v>
      </c>
      <c r="BF98" s="16">
        <v>0</v>
      </c>
      <c r="BG98" s="16">
        <v>0</v>
      </c>
      <c r="BH98" s="16">
        <f t="shared" si="5"/>
        <v>0</v>
      </c>
      <c r="BI98" s="16">
        <v>0</v>
      </c>
      <c r="BJ98" s="16">
        <v>6337</v>
      </c>
      <c r="BK98" s="16">
        <v>2039</v>
      </c>
      <c r="BL98" s="16">
        <v>106</v>
      </c>
      <c r="BM98" s="16">
        <v>-88</v>
      </c>
      <c r="BN98" s="16">
        <v>-42</v>
      </c>
      <c r="BO98" s="16">
        <v>-201</v>
      </c>
      <c r="BP98" s="16">
        <v>-413</v>
      </c>
      <c r="BQ98" s="16">
        <v>-603</v>
      </c>
      <c r="BR98" s="16">
        <v>0</v>
      </c>
      <c r="BS98" s="16">
        <v>-3</v>
      </c>
      <c r="BT98" s="16">
        <v>-799</v>
      </c>
      <c r="BU98" s="16">
        <v>-5</v>
      </c>
      <c r="BV98" s="16">
        <v>6328</v>
      </c>
      <c r="BW98" s="16">
        <v>69</v>
      </c>
      <c r="BX98" s="16">
        <v>372</v>
      </c>
      <c r="BY98" s="16">
        <v>119</v>
      </c>
      <c r="BZ98" s="16">
        <v>295</v>
      </c>
      <c r="CA98" s="16">
        <v>11</v>
      </c>
      <c r="CB98" s="16">
        <v>2</v>
      </c>
    </row>
    <row r="99" spans="1:80" s="32" customFormat="1" ht="15.6" x14ac:dyDescent="0.3">
      <c r="A99" s="38">
        <v>9</v>
      </c>
      <c r="B99" s="38" t="s">
        <v>205</v>
      </c>
      <c r="C99" s="38" t="s">
        <v>220</v>
      </c>
      <c r="D99" s="38" t="s">
        <v>446</v>
      </c>
      <c r="E99" s="38" t="s">
        <v>367</v>
      </c>
      <c r="F99" s="38" t="s">
        <v>443</v>
      </c>
      <c r="G99" s="16">
        <v>84221358.030000001</v>
      </c>
      <c r="H99" s="16">
        <v>84221358.030000001</v>
      </c>
      <c r="I99" s="16">
        <v>81375477.370000005</v>
      </c>
      <c r="J99" s="16">
        <v>31534839.899999999</v>
      </c>
      <c r="K99" s="16">
        <v>3886836.4</v>
      </c>
      <c r="L99" s="16">
        <v>8868937.6999999993</v>
      </c>
      <c r="M99" s="16">
        <v>0</v>
      </c>
      <c r="N99" s="16">
        <v>0</v>
      </c>
      <c r="O99" s="16">
        <v>14442.84</v>
      </c>
      <c r="P99" s="16">
        <v>3091650.66</v>
      </c>
      <c r="Q99" s="16">
        <v>0</v>
      </c>
      <c r="R99" s="16">
        <v>0</v>
      </c>
      <c r="S99" s="16">
        <v>21502261.440000001</v>
      </c>
      <c r="T99" s="16">
        <v>7833454.2199999997</v>
      </c>
      <c r="U99" s="16">
        <v>12507.97</v>
      </c>
      <c r="V99" s="16">
        <v>0</v>
      </c>
      <c r="W99" s="16">
        <v>80752983.900000006</v>
      </c>
      <c r="X99" s="16">
        <v>331010.19</v>
      </c>
      <c r="Y99" s="16">
        <v>81083994.090000004</v>
      </c>
      <c r="Z99" s="18">
        <v>0.13730310000000001</v>
      </c>
      <c r="AA99" s="18">
        <v>4.9799999999999997E-2</v>
      </c>
      <c r="AB99" s="16">
        <v>4020467.06</v>
      </c>
      <c r="AC99" s="16">
        <v>0</v>
      </c>
      <c r="AD99" s="16">
        <v>0</v>
      </c>
      <c r="AE99" s="16">
        <v>0</v>
      </c>
      <c r="AF99" s="16">
        <v>270.54000000000002</v>
      </c>
      <c r="AG99" s="16">
        <f t="shared" si="3"/>
        <v>270.54000000000002</v>
      </c>
      <c r="AH99" s="16">
        <v>2055678.1</v>
      </c>
      <c r="AI99" s="16">
        <v>177952.35</v>
      </c>
      <c r="AJ99" s="16">
        <v>610847.65</v>
      </c>
      <c r="AK99" s="16">
        <v>0</v>
      </c>
      <c r="AL99" s="16">
        <v>293987.08</v>
      </c>
      <c r="AM99" s="16">
        <v>13379.69</v>
      </c>
      <c r="AN99" s="16">
        <v>47814.69</v>
      </c>
      <c r="AO99" s="16">
        <v>12600</v>
      </c>
      <c r="AP99" s="16">
        <v>26905.25</v>
      </c>
      <c r="AQ99" s="16">
        <v>0</v>
      </c>
      <c r="AR99" s="16">
        <v>220411.66</v>
      </c>
      <c r="AS99" s="16">
        <v>46926.79</v>
      </c>
      <c r="AT99" s="16">
        <v>0</v>
      </c>
      <c r="AU99" s="16">
        <v>0</v>
      </c>
      <c r="AV99" s="16">
        <v>46305.49</v>
      </c>
      <c r="AW99" s="16">
        <v>0</v>
      </c>
      <c r="AX99" s="16">
        <v>3784670.46</v>
      </c>
      <c r="AY99" s="34">
        <f t="shared" si="4"/>
        <v>0</v>
      </c>
      <c r="AZ99" s="16">
        <v>1468429.17</v>
      </c>
      <c r="BA99" s="16">
        <v>0</v>
      </c>
      <c r="BB99" s="16">
        <v>196830.67</v>
      </c>
      <c r="BC99" s="16">
        <v>0</v>
      </c>
      <c r="BD99" s="16">
        <v>946648.96</v>
      </c>
      <c r="BE99" s="16">
        <v>481.35</v>
      </c>
      <c r="BF99" s="16">
        <v>481.35</v>
      </c>
      <c r="BG99" s="16">
        <v>0</v>
      </c>
      <c r="BH99" s="16">
        <f t="shared" si="5"/>
        <v>481.35</v>
      </c>
      <c r="BI99" s="16">
        <v>0</v>
      </c>
      <c r="BJ99" s="16">
        <v>6886</v>
      </c>
      <c r="BK99" s="16">
        <v>2030</v>
      </c>
      <c r="BL99" s="16">
        <v>60</v>
      </c>
      <c r="BM99" s="16">
        <v>-38</v>
      </c>
      <c r="BN99" s="16">
        <v>-110</v>
      </c>
      <c r="BO99" s="16">
        <v>-291</v>
      </c>
      <c r="BP99" s="16">
        <v>-445</v>
      </c>
      <c r="BQ99" s="16">
        <v>-458</v>
      </c>
      <c r="BR99" s="16">
        <v>15</v>
      </c>
      <c r="BS99" s="16">
        <v>35</v>
      </c>
      <c r="BT99" s="16">
        <v>-609</v>
      </c>
      <c r="BU99" s="16">
        <v>-3</v>
      </c>
      <c r="BV99" s="16">
        <v>7072</v>
      </c>
      <c r="BW99" s="16">
        <v>86</v>
      </c>
      <c r="BX99" s="16">
        <v>255</v>
      </c>
      <c r="BY99" s="16">
        <v>70</v>
      </c>
      <c r="BZ99" s="16">
        <v>273</v>
      </c>
      <c r="CA99" s="16">
        <v>6</v>
      </c>
      <c r="CB99" s="16">
        <v>8</v>
      </c>
    </row>
    <row r="100" spans="1:80" ht="15.6" x14ac:dyDescent="0.3">
      <c r="A100" s="10">
        <v>10</v>
      </c>
      <c r="B100" s="10" t="s">
        <v>52</v>
      </c>
      <c r="C100" s="10" t="s">
        <v>53</v>
      </c>
      <c r="D100" s="10" t="s">
        <v>458</v>
      </c>
      <c r="E100" s="10" t="s">
        <v>364</v>
      </c>
      <c r="F100" s="10" t="s">
        <v>459</v>
      </c>
      <c r="G100" s="16">
        <v>11458135.48</v>
      </c>
      <c r="H100" s="16">
        <v>11461626.880000001</v>
      </c>
      <c r="I100" s="16">
        <v>11316728.939999999</v>
      </c>
      <c r="J100" s="16">
        <v>4178598.61</v>
      </c>
      <c r="K100" s="16">
        <v>289465.77</v>
      </c>
      <c r="L100" s="16">
        <v>2214892.52</v>
      </c>
      <c r="M100" s="16">
        <v>0</v>
      </c>
      <c r="N100" s="16">
        <v>0</v>
      </c>
      <c r="O100" s="16">
        <v>0</v>
      </c>
      <c r="P100" s="16">
        <v>170480.35</v>
      </c>
      <c r="Q100" s="16">
        <v>0</v>
      </c>
      <c r="R100" s="16">
        <v>0</v>
      </c>
      <c r="S100" s="16">
        <v>3824211.35</v>
      </c>
      <c r="T100" s="16">
        <v>686965.86</v>
      </c>
      <c r="U100" s="16">
        <v>622.30999999999995</v>
      </c>
      <c r="V100" s="16">
        <v>0</v>
      </c>
      <c r="W100" s="16">
        <v>11824929.800000001</v>
      </c>
      <c r="X100" s="16">
        <v>32072.14</v>
      </c>
      <c r="Y100" s="16">
        <v>11857001.939999999</v>
      </c>
      <c r="Z100" s="18">
        <v>0.1530273</v>
      </c>
      <c r="AA100" s="18">
        <v>3.8899999999999997E-2</v>
      </c>
      <c r="AB100" s="16">
        <v>460315.34</v>
      </c>
      <c r="AC100" s="16">
        <v>0</v>
      </c>
      <c r="AD100" s="16">
        <v>0</v>
      </c>
      <c r="AE100" s="16">
        <v>3491.4</v>
      </c>
      <c r="AF100" s="16">
        <v>38.5</v>
      </c>
      <c r="AG100" s="16">
        <f t="shared" si="3"/>
        <v>3529.9</v>
      </c>
      <c r="AH100" s="16">
        <v>146212.01</v>
      </c>
      <c r="AI100" s="16">
        <v>8463.0400000000009</v>
      </c>
      <c r="AJ100" s="16">
        <v>29703.99</v>
      </c>
      <c r="AK100" s="16">
        <v>0</v>
      </c>
      <c r="AL100" s="16">
        <v>10422.5</v>
      </c>
      <c r="AM100" s="16">
        <v>12000</v>
      </c>
      <c r="AN100" s="16">
        <v>14428.8</v>
      </c>
      <c r="AO100" s="16">
        <v>9300</v>
      </c>
      <c r="AP100" s="16">
        <v>0</v>
      </c>
      <c r="AQ100" s="16">
        <v>11487.26</v>
      </c>
      <c r="AR100" s="16">
        <v>12479.13</v>
      </c>
      <c r="AS100" s="16">
        <v>8527.16</v>
      </c>
      <c r="AT100" s="16">
        <v>0</v>
      </c>
      <c r="AU100" s="16">
        <v>1476.08</v>
      </c>
      <c r="AV100" s="16">
        <v>0</v>
      </c>
      <c r="AW100" s="16">
        <v>0</v>
      </c>
      <c r="AX100" s="16">
        <v>293914.26</v>
      </c>
      <c r="AY100" s="34">
        <f t="shared" si="4"/>
        <v>0</v>
      </c>
      <c r="AZ100" s="16">
        <v>732.5</v>
      </c>
      <c r="BA100" s="16">
        <v>0</v>
      </c>
      <c r="BB100" s="16">
        <v>196852.92</v>
      </c>
      <c r="BC100" s="16">
        <v>0</v>
      </c>
      <c r="BD100" s="16">
        <v>72846.47</v>
      </c>
      <c r="BE100" s="16">
        <v>0</v>
      </c>
      <c r="BF100" s="16">
        <v>0</v>
      </c>
      <c r="BG100" s="16">
        <v>0</v>
      </c>
      <c r="BH100" s="16">
        <f t="shared" si="5"/>
        <v>0</v>
      </c>
      <c r="BI100" s="16">
        <v>0</v>
      </c>
      <c r="BJ100" s="16">
        <v>964</v>
      </c>
      <c r="BK100" s="16">
        <v>81</v>
      </c>
      <c r="BL100" s="16">
        <v>0</v>
      </c>
      <c r="BM100" s="16">
        <v>-2</v>
      </c>
      <c r="BN100" s="16">
        <v>-4</v>
      </c>
      <c r="BO100" s="16">
        <v>-36</v>
      </c>
      <c r="BP100" s="16">
        <v>-15</v>
      </c>
      <c r="BQ100" s="16">
        <v>-96</v>
      </c>
      <c r="BR100" s="16">
        <v>0</v>
      </c>
      <c r="BS100" s="16">
        <v>0</v>
      </c>
      <c r="BT100" s="16">
        <v>-101</v>
      </c>
      <c r="BU100" s="16">
        <v>0</v>
      </c>
      <c r="BV100" s="16">
        <v>791</v>
      </c>
      <c r="BW100" s="16">
        <v>17</v>
      </c>
      <c r="BX100" s="16">
        <v>45</v>
      </c>
      <c r="BY100" s="16">
        <v>11</v>
      </c>
      <c r="BZ100" s="16">
        <v>36</v>
      </c>
      <c r="CA100" s="16">
        <v>8</v>
      </c>
      <c r="CB100" s="16">
        <v>2</v>
      </c>
    </row>
    <row r="101" spans="1:80" s="32" customFormat="1" ht="15.6" x14ac:dyDescent="0.3">
      <c r="A101" s="38">
        <v>10</v>
      </c>
      <c r="B101" s="38" t="s">
        <v>16</v>
      </c>
      <c r="C101" s="38" t="s">
        <v>17</v>
      </c>
      <c r="D101" s="38" t="s">
        <v>460</v>
      </c>
      <c r="E101" s="38" t="s">
        <v>373</v>
      </c>
      <c r="F101" s="38" t="s">
        <v>459</v>
      </c>
      <c r="G101" s="16">
        <v>38988946.43</v>
      </c>
      <c r="H101" s="16">
        <v>38988946.43</v>
      </c>
      <c r="I101" s="16">
        <v>38897588.780000001</v>
      </c>
      <c r="J101" s="16">
        <v>10002391.49</v>
      </c>
      <c r="K101" s="16">
        <v>1242829.25</v>
      </c>
      <c r="L101" s="16">
        <v>12487810.050000001</v>
      </c>
      <c r="M101" s="16">
        <v>0</v>
      </c>
      <c r="N101" s="16">
        <v>0</v>
      </c>
      <c r="O101" s="16">
        <v>0</v>
      </c>
      <c r="P101" s="16">
        <v>857584.47</v>
      </c>
      <c r="Q101" s="16">
        <v>0</v>
      </c>
      <c r="R101" s="16">
        <v>0</v>
      </c>
      <c r="S101" s="16">
        <v>6892582.5599999996</v>
      </c>
      <c r="T101" s="16">
        <v>5619041.6100000003</v>
      </c>
      <c r="U101" s="16">
        <v>0</v>
      </c>
      <c r="V101" s="16">
        <v>3125.29</v>
      </c>
      <c r="W101" s="16">
        <v>39114739.799999997</v>
      </c>
      <c r="X101" s="16">
        <v>3125.29</v>
      </c>
      <c r="Y101" s="16">
        <v>39117865.090000004</v>
      </c>
      <c r="Z101" s="18">
        <v>0.1210716</v>
      </c>
      <c r="AA101" s="18">
        <v>0.05</v>
      </c>
      <c r="AB101" s="16">
        <v>1955694.87</v>
      </c>
      <c r="AC101" s="16">
        <v>0</v>
      </c>
      <c r="AD101" s="16">
        <v>0</v>
      </c>
      <c r="AE101" s="16">
        <v>0</v>
      </c>
      <c r="AF101" s="16">
        <v>0</v>
      </c>
      <c r="AG101" s="16">
        <f t="shared" si="3"/>
        <v>0</v>
      </c>
      <c r="AH101" s="16">
        <v>1002858.15</v>
      </c>
      <c r="AI101" s="16">
        <v>83916.69</v>
      </c>
      <c r="AJ101" s="16">
        <v>255634.22</v>
      </c>
      <c r="AK101" s="16">
        <v>0</v>
      </c>
      <c r="AL101" s="16">
        <v>76632.960000000006</v>
      </c>
      <c r="AM101" s="16">
        <v>150</v>
      </c>
      <c r="AN101" s="16">
        <v>60340.91</v>
      </c>
      <c r="AO101" s="16">
        <v>11000</v>
      </c>
      <c r="AP101" s="16">
        <v>5805</v>
      </c>
      <c r="AQ101" s="16">
        <v>2107.59</v>
      </c>
      <c r="AR101" s="16">
        <v>60767.53</v>
      </c>
      <c r="AS101" s="16">
        <v>21476.66</v>
      </c>
      <c r="AT101" s="16">
        <v>0</v>
      </c>
      <c r="AU101" s="16">
        <v>5970.6</v>
      </c>
      <c r="AV101" s="16">
        <v>4653.7299999999996</v>
      </c>
      <c r="AW101" s="16">
        <v>109829</v>
      </c>
      <c r="AX101" s="16">
        <v>1698551.96</v>
      </c>
      <c r="AY101" s="34">
        <f t="shared" si="4"/>
        <v>6.4660371061006583E-2</v>
      </c>
      <c r="AZ101" s="16">
        <v>184077.66</v>
      </c>
      <c r="BA101" s="16">
        <v>24.92</v>
      </c>
      <c r="BB101" s="16">
        <v>196853</v>
      </c>
      <c r="BC101" s="16">
        <v>0</v>
      </c>
      <c r="BD101" s="16">
        <v>374359.7</v>
      </c>
      <c r="BE101" s="16">
        <v>0</v>
      </c>
      <c r="BF101" s="16">
        <v>0</v>
      </c>
      <c r="BG101" s="16">
        <v>0</v>
      </c>
      <c r="BH101" s="16">
        <f t="shared" si="5"/>
        <v>0</v>
      </c>
      <c r="BI101" s="16">
        <v>0</v>
      </c>
      <c r="BJ101" s="16">
        <v>7014</v>
      </c>
      <c r="BK101" s="16">
        <v>1437</v>
      </c>
      <c r="BL101" s="16">
        <v>12</v>
      </c>
      <c r="BM101" s="16">
        <v>-10</v>
      </c>
      <c r="BN101" s="16">
        <v>-13</v>
      </c>
      <c r="BO101" s="16">
        <v>-125</v>
      </c>
      <c r="BP101" s="16">
        <v>-103</v>
      </c>
      <c r="BQ101" s="16">
        <v>-492</v>
      </c>
      <c r="BR101" s="16">
        <v>9</v>
      </c>
      <c r="BS101" s="16">
        <v>-3</v>
      </c>
      <c r="BT101" s="16">
        <v>-930</v>
      </c>
      <c r="BU101" s="16">
        <v>-1</v>
      </c>
      <c r="BV101" s="16">
        <v>6795</v>
      </c>
      <c r="BW101" s="16">
        <v>2</v>
      </c>
      <c r="BX101" s="16">
        <v>105</v>
      </c>
      <c r="BY101" s="16">
        <v>71</v>
      </c>
      <c r="BZ101" s="16">
        <v>403</v>
      </c>
      <c r="CA101" s="16">
        <v>352</v>
      </c>
      <c r="CB101" s="16">
        <v>6</v>
      </c>
    </row>
    <row r="102" spans="1:80" s="32" customFormat="1" ht="15.6" x14ac:dyDescent="0.3">
      <c r="A102" s="38">
        <v>10</v>
      </c>
      <c r="B102" s="38" t="s">
        <v>24</v>
      </c>
      <c r="C102" s="38" t="s">
        <v>25</v>
      </c>
      <c r="D102" s="38" t="s">
        <v>461</v>
      </c>
      <c r="E102" s="38" t="s">
        <v>373</v>
      </c>
      <c r="F102" s="38" t="s">
        <v>459</v>
      </c>
      <c r="G102" s="63">
        <v>70013832.079999998</v>
      </c>
      <c r="H102" s="63">
        <v>70014747.209999993</v>
      </c>
      <c r="I102" s="63">
        <v>68366496.549999997</v>
      </c>
      <c r="J102" s="63">
        <v>14368096.619999999</v>
      </c>
      <c r="K102" s="63">
        <v>4083839.1</v>
      </c>
      <c r="L102" s="63">
        <v>12335259.75</v>
      </c>
      <c r="M102" s="63">
        <v>0</v>
      </c>
      <c r="N102" s="63">
        <v>0</v>
      </c>
      <c r="O102" s="63">
        <v>0</v>
      </c>
      <c r="P102" s="63">
        <v>3630726.55</v>
      </c>
      <c r="Q102" s="63">
        <v>0</v>
      </c>
      <c r="R102" s="63">
        <v>0</v>
      </c>
      <c r="S102" s="63">
        <v>25958656.91</v>
      </c>
      <c r="T102" s="63">
        <v>5786994.1900000004</v>
      </c>
      <c r="U102" s="63">
        <v>0</v>
      </c>
      <c r="V102" s="63">
        <v>7304.14</v>
      </c>
      <c r="W102" s="63">
        <v>69491384.25</v>
      </c>
      <c r="X102" s="63">
        <v>12148.43</v>
      </c>
      <c r="Y102" s="63">
        <v>69503532.680000007</v>
      </c>
      <c r="Z102" s="57">
        <v>0.14717404544353499</v>
      </c>
      <c r="AA102" s="57">
        <v>4.7899999999999998E-2</v>
      </c>
      <c r="AB102" s="63">
        <v>3327811.13</v>
      </c>
      <c r="AC102" s="63">
        <v>0</v>
      </c>
      <c r="AD102" s="63">
        <v>0</v>
      </c>
      <c r="AE102" s="63">
        <v>0</v>
      </c>
      <c r="AF102" s="63">
        <v>691.67</v>
      </c>
      <c r="AG102" s="16">
        <f t="shared" si="3"/>
        <v>691.67</v>
      </c>
      <c r="AH102" s="63">
        <v>1742932.01</v>
      </c>
      <c r="AI102" s="63">
        <v>140517.28</v>
      </c>
      <c r="AJ102" s="63">
        <v>527754.81000000006</v>
      </c>
      <c r="AK102" s="63">
        <v>0</v>
      </c>
      <c r="AL102" s="63">
        <v>191013.69</v>
      </c>
      <c r="AM102" s="63">
        <v>32412.95</v>
      </c>
      <c r="AN102" s="63">
        <v>43089.5</v>
      </c>
      <c r="AO102" s="63">
        <v>13500</v>
      </c>
      <c r="AP102" s="63">
        <v>8575</v>
      </c>
      <c r="AQ102" s="63">
        <v>742.44</v>
      </c>
      <c r="AR102" s="63">
        <v>110670.55</v>
      </c>
      <c r="AS102" s="63">
        <v>20125.77</v>
      </c>
      <c r="AT102" s="63">
        <v>0</v>
      </c>
      <c r="AU102" s="63">
        <v>18850.28</v>
      </c>
      <c r="AV102" s="63">
        <v>12679.13</v>
      </c>
      <c r="AW102" s="63">
        <v>104656</v>
      </c>
      <c r="AX102" s="63">
        <v>2978602.03</v>
      </c>
      <c r="AY102" s="34">
        <f t="shared" si="4"/>
        <v>3.5135945972614546E-2</v>
      </c>
      <c r="AZ102" s="63">
        <v>2035155.39</v>
      </c>
      <c r="BA102" s="63">
        <v>937.37</v>
      </c>
      <c r="BB102" s="63">
        <v>196853.04</v>
      </c>
      <c r="BC102" s="63">
        <v>0.04</v>
      </c>
      <c r="BD102" s="63">
        <v>683296.06</v>
      </c>
      <c r="BE102" s="63">
        <v>0</v>
      </c>
      <c r="BF102" s="63">
        <v>0</v>
      </c>
      <c r="BG102" s="63">
        <v>0</v>
      </c>
      <c r="BH102" s="16">
        <f t="shared" si="5"/>
        <v>0</v>
      </c>
      <c r="BI102" s="63">
        <v>0</v>
      </c>
      <c r="BJ102" s="58">
        <v>9457</v>
      </c>
      <c r="BK102" s="58">
        <v>2505</v>
      </c>
      <c r="BL102" s="58">
        <v>232</v>
      </c>
      <c r="BM102" s="58">
        <v>-40</v>
      </c>
      <c r="BN102" s="58">
        <v>-112</v>
      </c>
      <c r="BO102" s="58">
        <v>-317</v>
      </c>
      <c r="BP102" s="58">
        <v>-350</v>
      </c>
      <c r="BQ102" s="58">
        <v>-604</v>
      </c>
      <c r="BR102" s="58">
        <v>54</v>
      </c>
      <c r="BS102" s="58">
        <v>-699</v>
      </c>
      <c r="BT102" s="58">
        <v>-1213</v>
      </c>
      <c r="BU102" s="58">
        <v>-3</v>
      </c>
      <c r="BV102" s="58">
        <v>8910</v>
      </c>
      <c r="BW102" s="58">
        <v>2</v>
      </c>
      <c r="BX102" s="58">
        <v>365</v>
      </c>
      <c r="BY102" s="58">
        <v>189</v>
      </c>
      <c r="BZ102" s="58">
        <v>691</v>
      </c>
      <c r="CA102" s="58">
        <v>2</v>
      </c>
      <c r="CB102" s="58">
        <v>9</v>
      </c>
    </row>
    <row r="103" spans="1:80" s="32" customFormat="1" ht="15.6" x14ac:dyDescent="0.3">
      <c r="A103" s="38">
        <v>10</v>
      </c>
      <c r="B103" s="38" t="s">
        <v>43</v>
      </c>
      <c r="C103" s="38" t="s">
        <v>44</v>
      </c>
      <c r="D103" s="38" t="s">
        <v>462</v>
      </c>
      <c r="E103" s="38" t="s">
        <v>364</v>
      </c>
      <c r="F103" s="38" t="s">
        <v>459</v>
      </c>
      <c r="G103" s="16">
        <v>77423523.150000006</v>
      </c>
      <c r="H103" s="16">
        <v>77441975.75</v>
      </c>
      <c r="I103" s="16">
        <v>75498447</v>
      </c>
      <c r="J103" s="16">
        <v>38553481.549999997</v>
      </c>
      <c r="K103" s="16">
        <v>3344889.47</v>
      </c>
      <c r="L103" s="16">
        <v>13113517.23</v>
      </c>
      <c r="M103" s="16">
        <v>2214782.92</v>
      </c>
      <c r="N103" s="16">
        <v>3343.46</v>
      </c>
      <c r="O103" s="16">
        <v>46925.01</v>
      </c>
      <c r="P103" s="16">
        <v>2104263.9700000002</v>
      </c>
      <c r="Q103" s="16">
        <v>0</v>
      </c>
      <c r="R103" s="16">
        <v>0.09</v>
      </c>
      <c r="S103" s="16">
        <v>9792778.8100000005</v>
      </c>
      <c r="T103" s="16">
        <v>4020059.87</v>
      </c>
      <c r="U103" s="16">
        <v>0</v>
      </c>
      <c r="V103" s="16">
        <v>203774.95</v>
      </c>
      <c r="W103" s="16">
        <v>73099926.650000006</v>
      </c>
      <c r="X103" s="16">
        <v>2440581.21</v>
      </c>
      <c r="Y103" s="16">
        <v>75540507.859999999</v>
      </c>
      <c r="Z103" s="18">
        <v>0.1387495</v>
      </c>
      <c r="AA103" s="18">
        <v>2.9000000000000001E-2</v>
      </c>
      <c r="AB103" s="16">
        <v>2118487.13</v>
      </c>
      <c r="AC103" s="16">
        <v>0</v>
      </c>
      <c r="AD103" s="16">
        <v>0</v>
      </c>
      <c r="AE103" s="16">
        <v>18452.599999999999</v>
      </c>
      <c r="AF103" s="16">
        <v>5.4</v>
      </c>
      <c r="AG103" s="16">
        <f t="shared" si="3"/>
        <v>18458</v>
      </c>
      <c r="AH103" s="16">
        <v>932869.16</v>
      </c>
      <c r="AI103" s="16">
        <v>76384.160000000003</v>
      </c>
      <c r="AJ103" s="16">
        <v>212833.33</v>
      </c>
      <c r="AK103" s="16">
        <v>6364</v>
      </c>
      <c r="AL103" s="16">
        <v>155635.91</v>
      </c>
      <c r="AM103" s="16">
        <v>40900</v>
      </c>
      <c r="AN103" s="16">
        <v>145247.12</v>
      </c>
      <c r="AO103" s="16">
        <v>12500</v>
      </c>
      <c r="AP103" s="16">
        <v>19544.84</v>
      </c>
      <c r="AQ103" s="16">
        <v>248546.41</v>
      </c>
      <c r="AR103" s="16">
        <f>12046.69+35414.65+119784.46</f>
        <v>167245.80000000002</v>
      </c>
      <c r="AS103" s="16">
        <v>26479.08</v>
      </c>
      <c r="AT103" s="16">
        <v>10557.34</v>
      </c>
      <c r="AU103" s="16">
        <v>3811.62</v>
      </c>
      <c r="AV103" s="16">
        <v>27789.58</v>
      </c>
      <c r="AW103" s="16">
        <v>0</v>
      </c>
      <c r="AX103" s="16">
        <v>2249938.64</v>
      </c>
      <c r="AY103" s="34">
        <f t="shared" si="4"/>
        <v>0</v>
      </c>
      <c r="AZ103" s="16">
        <v>4238545.37</v>
      </c>
      <c r="BA103" s="16">
        <v>1368.21</v>
      </c>
      <c r="BB103" s="16">
        <v>196853</v>
      </c>
      <c r="BC103" s="16">
        <v>0</v>
      </c>
      <c r="BD103" s="16">
        <v>479335.27</v>
      </c>
      <c r="BE103" s="16">
        <v>0</v>
      </c>
      <c r="BF103" s="16">
        <v>0</v>
      </c>
      <c r="BG103" s="16">
        <v>0</v>
      </c>
      <c r="BH103" s="16">
        <f t="shared" si="5"/>
        <v>0</v>
      </c>
      <c r="BI103" s="16">
        <v>0</v>
      </c>
      <c r="BJ103" s="16">
        <v>6020</v>
      </c>
      <c r="BK103" s="16">
        <v>2175</v>
      </c>
      <c r="BL103" s="16">
        <v>11</v>
      </c>
      <c r="BM103" s="16">
        <v>-2</v>
      </c>
      <c r="BN103" s="16">
        <v>-95</v>
      </c>
      <c r="BO103" s="16">
        <v>-165</v>
      </c>
      <c r="BP103" s="16">
        <v>-397</v>
      </c>
      <c r="BQ103" s="16">
        <v>-690</v>
      </c>
      <c r="BR103" s="16">
        <v>3</v>
      </c>
      <c r="BS103" s="16">
        <v>-16</v>
      </c>
      <c r="BT103" s="16">
        <v>-1058</v>
      </c>
      <c r="BU103" s="16">
        <v>-28</v>
      </c>
      <c r="BV103" s="16">
        <v>5758</v>
      </c>
      <c r="BW103" s="16">
        <v>72</v>
      </c>
      <c r="BX103" s="16">
        <v>126</v>
      </c>
      <c r="BY103" s="16">
        <v>37</v>
      </c>
      <c r="BZ103" s="16">
        <v>325</v>
      </c>
      <c r="CA103" s="16">
        <v>228</v>
      </c>
      <c r="CB103" s="16">
        <v>5</v>
      </c>
    </row>
    <row r="104" spans="1:80" s="32" customFormat="1" ht="15.6" x14ac:dyDescent="0.3">
      <c r="A104" s="38">
        <v>10</v>
      </c>
      <c r="B104" s="38" t="s">
        <v>46</v>
      </c>
      <c r="C104" s="38" t="s">
        <v>47</v>
      </c>
      <c r="D104" s="38" t="s">
        <v>463</v>
      </c>
      <c r="E104" s="38" t="s">
        <v>464</v>
      </c>
      <c r="F104" s="38" t="s">
        <v>465</v>
      </c>
      <c r="G104" s="16">
        <v>13566551.34</v>
      </c>
      <c r="H104" s="16">
        <v>13566551.34</v>
      </c>
      <c r="I104" s="16">
        <v>13424712.76</v>
      </c>
      <c r="J104" s="16">
        <v>119045.17</v>
      </c>
      <c r="K104" s="16">
        <v>1002821.2</v>
      </c>
      <c r="L104" s="16">
        <v>3268958.03</v>
      </c>
      <c r="M104" s="16">
        <v>0</v>
      </c>
      <c r="N104" s="16">
        <v>0.09</v>
      </c>
      <c r="O104" s="16">
        <v>32816.949999999997</v>
      </c>
      <c r="P104" s="16">
        <v>558132.18000000005</v>
      </c>
      <c r="Q104" s="16">
        <v>0</v>
      </c>
      <c r="R104" s="16">
        <v>49557.42</v>
      </c>
      <c r="S104" s="16">
        <v>5770214.1299999999</v>
      </c>
      <c r="T104" s="16">
        <v>1900502.96</v>
      </c>
      <c r="U104" s="16">
        <v>0</v>
      </c>
      <c r="V104" s="16">
        <v>0</v>
      </c>
      <c r="W104" s="16">
        <v>13678709.07</v>
      </c>
      <c r="X104" s="16">
        <v>49559.89</v>
      </c>
      <c r="Y104" s="16">
        <v>13728268.960000001</v>
      </c>
      <c r="Z104" s="18">
        <v>1.7067209999999999E-2</v>
      </c>
      <c r="AA104" s="18">
        <v>7.4999999999999997E-2</v>
      </c>
      <c r="AB104" s="16">
        <v>1026218.45</v>
      </c>
      <c r="AC104" s="16">
        <v>0</v>
      </c>
      <c r="AD104" s="16">
        <v>0</v>
      </c>
      <c r="AE104" s="16">
        <v>0</v>
      </c>
      <c r="AF104" s="16">
        <v>0</v>
      </c>
      <c r="AG104" s="16">
        <f t="shared" si="3"/>
        <v>0</v>
      </c>
      <c r="AH104" s="16">
        <v>378530.55</v>
      </c>
      <c r="AI104" s="16">
        <v>29920.65</v>
      </c>
      <c r="AJ104" s="16">
        <v>111692.69</v>
      </c>
      <c r="AK104" s="16">
        <v>0</v>
      </c>
      <c r="AL104" s="16">
        <v>61399.74</v>
      </c>
      <c r="AM104" s="16">
        <v>29717.69</v>
      </c>
      <c r="AN104" s="16">
        <v>96247.53</v>
      </c>
      <c r="AO104" s="16">
        <v>8536</v>
      </c>
      <c r="AP104" s="16">
        <v>3750</v>
      </c>
      <c r="AQ104" s="16">
        <v>0</v>
      </c>
      <c r="AR104" s="16">
        <v>26417.33</v>
      </c>
      <c r="AS104" s="16">
        <v>12476.18</v>
      </c>
      <c r="AT104" s="16">
        <v>0</v>
      </c>
      <c r="AU104" s="16">
        <v>917</v>
      </c>
      <c r="AV104" s="16">
        <v>3762</v>
      </c>
      <c r="AW104" s="16">
        <v>0</v>
      </c>
      <c r="AX104" s="16">
        <v>821988.77</v>
      </c>
      <c r="AY104" s="34">
        <f t="shared" si="4"/>
        <v>0</v>
      </c>
      <c r="AZ104" s="16">
        <v>111219.31</v>
      </c>
      <c r="BA104" s="16">
        <v>0</v>
      </c>
      <c r="BB104" s="16">
        <v>196852.82</v>
      </c>
      <c r="BC104" s="16">
        <v>0</v>
      </c>
      <c r="BD104" s="16">
        <v>142688.91</v>
      </c>
      <c r="BE104" s="16">
        <v>0</v>
      </c>
      <c r="BF104" s="16">
        <v>0</v>
      </c>
      <c r="BG104" s="16">
        <v>0</v>
      </c>
      <c r="BH104" s="16">
        <f t="shared" si="5"/>
        <v>0</v>
      </c>
      <c r="BI104" s="16">
        <v>0</v>
      </c>
      <c r="BJ104" s="16">
        <v>2675</v>
      </c>
      <c r="BK104" s="16">
        <v>590</v>
      </c>
      <c r="BL104" s="16">
        <v>111</v>
      </c>
      <c r="BM104" s="16">
        <v>0</v>
      </c>
      <c r="BN104" s="16">
        <v>-23</v>
      </c>
      <c r="BO104" s="16">
        <v>-73</v>
      </c>
      <c r="BP104" s="16">
        <v>-37</v>
      </c>
      <c r="BQ104" s="16">
        <v>-198</v>
      </c>
      <c r="BR104" s="16">
        <v>0</v>
      </c>
      <c r="BS104" s="16">
        <v>-1</v>
      </c>
      <c r="BT104" s="16">
        <v>-421</v>
      </c>
      <c r="BU104" s="16">
        <v>-3</v>
      </c>
      <c r="BV104" s="16">
        <v>2620</v>
      </c>
      <c r="BW104" s="16">
        <v>1</v>
      </c>
      <c r="BX104" s="16">
        <v>110</v>
      </c>
      <c r="BY104" s="16">
        <v>34</v>
      </c>
      <c r="BZ104" s="16">
        <v>256</v>
      </c>
      <c r="CA104" s="16">
        <v>15</v>
      </c>
      <c r="CB104" s="16">
        <v>6</v>
      </c>
    </row>
    <row r="105" spans="1:80" s="32" customFormat="1" ht="15.6" x14ac:dyDescent="0.3">
      <c r="A105" s="38">
        <v>10</v>
      </c>
      <c r="B105" s="38" t="s">
        <v>569</v>
      </c>
      <c r="C105" s="38" t="s">
        <v>572</v>
      </c>
      <c r="D105" s="38" t="s">
        <v>578</v>
      </c>
      <c r="E105" s="38" t="s">
        <v>464</v>
      </c>
      <c r="F105" s="38" t="s">
        <v>465</v>
      </c>
      <c r="G105" s="16">
        <v>12096953.460000001</v>
      </c>
      <c r="H105" s="16">
        <v>12096953.460000001</v>
      </c>
      <c r="I105" s="16">
        <v>11982901.16</v>
      </c>
      <c r="J105" s="16">
        <v>172264.68</v>
      </c>
      <c r="K105" s="16">
        <v>910930.38</v>
      </c>
      <c r="L105" s="16">
        <v>2987016.7</v>
      </c>
      <c r="M105" s="16">
        <v>11150.25</v>
      </c>
      <c r="N105" s="16">
        <v>45943.47</v>
      </c>
      <c r="O105" s="16">
        <v>3833</v>
      </c>
      <c r="P105" s="16">
        <v>714015.82</v>
      </c>
      <c r="Q105" s="16">
        <v>0</v>
      </c>
      <c r="R105" s="16">
        <v>4412.68</v>
      </c>
      <c r="S105" s="16">
        <v>4833494.2300000004</v>
      </c>
      <c r="T105" s="16">
        <v>997587.58</v>
      </c>
      <c r="U105" s="16">
        <v>0</v>
      </c>
      <c r="V105" s="16">
        <v>0</v>
      </c>
      <c r="W105" s="16">
        <v>11673752.34</v>
      </c>
      <c r="X105" s="16">
        <v>63942.75</v>
      </c>
      <c r="Y105" s="16">
        <v>11737695.09</v>
      </c>
      <c r="Z105" s="18">
        <v>5.2565569999999999E-2</v>
      </c>
      <c r="AA105" s="18">
        <v>9.0300000000000005E-2</v>
      </c>
      <c r="AB105" s="16">
        <v>1054609.95</v>
      </c>
      <c r="AC105" s="16">
        <v>0</v>
      </c>
      <c r="AD105" s="16">
        <v>0</v>
      </c>
      <c r="AE105" s="16">
        <v>0</v>
      </c>
      <c r="AF105" s="16">
        <v>0</v>
      </c>
      <c r="AG105" s="16">
        <f t="shared" si="3"/>
        <v>0</v>
      </c>
      <c r="AH105" s="16">
        <v>457495.57</v>
      </c>
      <c r="AI105" s="16">
        <v>40658</v>
      </c>
      <c r="AJ105" s="16">
        <v>67997.539999999994</v>
      </c>
      <c r="AK105" s="16">
        <v>0</v>
      </c>
      <c r="AL105" s="16">
        <v>26596.66</v>
      </c>
      <c r="AM105" s="16">
        <v>17317.25</v>
      </c>
      <c r="AN105" s="16">
        <v>56857.98</v>
      </c>
      <c r="AO105" s="16">
        <v>8536</v>
      </c>
      <c r="AP105" s="16">
        <v>1000</v>
      </c>
      <c r="AQ105" s="16">
        <v>0</v>
      </c>
      <c r="AR105" s="16">
        <v>35014.199999999997</v>
      </c>
      <c r="AS105" s="16">
        <v>27402.65</v>
      </c>
      <c r="AT105" s="16">
        <v>0</v>
      </c>
      <c r="AU105" s="16">
        <v>1008</v>
      </c>
      <c r="AV105" s="16">
        <v>19252.400000000001</v>
      </c>
      <c r="AW105" s="16">
        <v>0</v>
      </c>
      <c r="AX105" s="16">
        <v>846535.3</v>
      </c>
      <c r="AY105" s="34">
        <f t="shared" si="4"/>
        <v>0</v>
      </c>
      <c r="AZ105" s="16">
        <v>168099.57</v>
      </c>
      <c r="BA105" s="16">
        <v>0</v>
      </c>
      <c r="BB105" s="16">
        <v>196852.96</v>
      </c>
      <c r="BC105" s="16">
        <v>0</v>
      </c>
      <c r="BD105" s="16">
        <v>191575.12</v>
      </c>
      <c r="BE105" s="16">
        <v>0</v>
      </c>
      <c r="BF105" s="16">
        <v>0</v>
      </c>
      <c r="BG105" s="16">
        <v>0</v>
      </c>
      <c r="BH105" s="16">
        <f t="shared" si="5"/>
        <v>0</v>
      </c>
      <c r="BI105" s="16">
        <v>0</v>
      </c>
      <c r="BJ105" s="16">
        <v>2208</v>
      </c>
      <c r="BK105" s="16">
        <v>484</v>
      </c>
      <c r="BL105" s="16">
        <v>33</v>
      </c>
      <c r="BM105" s="16">
        <v>-25</v>
      </c>
      <c r="BN105" s="16">
        <v>-26</v>
      </c>
      <c r="BO105" s="16">
        <v>-65</v>
      </c>
      <c r="BP105" s="16">
        <v>-44</v>
      </c>
      <c r="BQ105" s="16">
        <v>-154</v>
      </c>
      <c r="BR105" s="16">
        <v>0</v>
      </c>
      <c r="BS105" s="16">
        <v>0</v>
      </c>
      <c r="BT105" s="16">
        <v>-371</v>
      </c>
      <c r="BU105" s="16">
        <v>0</v>
      </c>
      <c r="BV105" s="16">
        <v>2040</v>
      </c>
      <c r="BW105" s="16">
        <v>8</v>
      </c>
      <c r="BX105" s="16">
        <v>78</v>
      </c>
      <c r="BY105" s="16">
        <v>30</v>
      </c>
      <c r="BZ105" s="16">
        <v>233</v>
      </c>
      <c r="CA105" s="16">
        <v>6</v>
      </c>
      <c r="CB105" s="16">
        <v>1</v>
      </c>
    </row>
    <row r="106" spans="1:80" s="32" customFormat="1" ht="15.6" x14ac:dyDescent="0.3">
      <c r="A106" s="38">
        <v>10</v>
      </c>
      <c r="B106" s="38" t="s">
        <v>70</v>
      </c>
      <c r="C106" s="38" t="s">
        <v>53</v>
      </c>
      <c r="D106" s="38" t="s">
        <v>466</v>
      </c>
      <c r="E106" s="38" t="s">
        <v>373</v>
      </c>
      <c r="F106" s="38" t="s">
        <v>459</v>
      </c>
      <c r="G106" s="16">
        <v>14980237.32</v>
      </c>
      <c r="H106" s="16">
        <v>14980237.32</v>
      </c>
      <c r="I106" s="16">
        <v>14778091.369999999</v>
      </c>
      <c r="J106" s="16">
        <v>2871153.26</v>
      </c>
      <c r="K106" s="16">
        <v>542643.56000000006</v>
      </c>
      <c r="L106" s="16">
        <v>4432035.54</v>
      </c>
      <c r="M106" s="16">
        <v>0</v>
      </c>
      <c r="N106" s="16">
        <v>0.15</v>
      </c>
      <c r="O106" s="16">
        <v>0</v>
      </c>
      <c r="P106" s="16">
        <v>545040.05000000005</v>
      </c>
      <c r="Q106" s="16">
        <v>0</v>
      </c>
      <c r="R106" s="16">
        <v>0.05</v>
      </c>
      <c r="S106" s="16">
        <v>3955861.42</v>
      </c>
      <c r="T106" s="16">
        <v>1564029.93</v>
      </c>
      <c r="U106" s="16">
        <v>0</v>
      </c>
      <c r="V106" s="16">
        <v>0</v>
      </c>
      <c r="W106" s="16">
        <v>14759539.41</v>
      </c>
      <c r="X106" s="16">
        <v>4.3099999999999996</v>
      </c>
      <c r="Y106" s="16">
        <v>14759543.720000001</v>
      </c>
      <c r="Z106" s="18">
        <v>1.9038650000000001E-2</v>
      </c>
      <c r="AA106" s="18">
        <v>5.7500000000000002E-2</v>
      </c>
      <c r="AB106" s="16">
        <v>848775.65</v>
      </c>
      <c r="AC106" s="16">
        <v>0</v>
      </c>
      <c r="AD106" s="16">
        <v>0</v>
      </c>
      <c r="AE106" s="16">
        <v>0</v>
      </c>
      <c r="AF106" s="16">
        <v>152.16</v>
      </c>
      <c r="AG106" s="16">
        <f t="shared" si="3"/>
        <v>152.16</v>
      </c>
      <c r="AH106" s="16">
        <v>279530.88</v>
      </c>
      <c r="AI106" s="16">
        <v>22149.82</v>
      </c>
      <c r="AJ106" s="16">
        <v>53056</v>
      </c>
      <c r="AK106" s="16">
        <v>0</v>
      </c>
      <c r="AL106" s="16">
        <v>46674.15</v>
      </c>
      <c r="AM106" s="16">
        <v>28750</v>
      </c>
      <c r="AN106" s="16">
        <v>91313.97</v>
      </c>
      <c r="AO106" s="16">
        <v>9000</v>
      </c>
      <c r="AP106" s="16">
        <v>7750</v>
      </c>
      <c r="AQ106" s="16">
        <v>0</v>
      </c>
      <c r="AR106" s="16">
        <v>36018.31</v>
      </c>
      <c r="AS106" s="16">
        <v>14662.76</v>
      </c>
      <c r="AT106" s="16">
        <v>0</v>
      </c>
      <c r="AU106" s="16">
        <v>5776.64</v>
      </c>
      <c r="AV106" s="16">
        <v>18708.46</v>
      </c>
      <c r="AW106" s="16">
        <v>0</v>
      </c>
      <c r="AX106" s="16">
        <v>669065.82999999996</v>
      </c>
      <c r="AY106" s="34">
        <f t="shared" si="4"/>
        <v>0</v>
      </c>
      <c r="AZ106" s="16">
        <v>127504.04</v>
      </c>
      <c r="BA106" s="16">
        <v>0</v>
      </c>
      <c r="BB106" s="16">
        <v>196853.04</v>
      </c>
      <c r="BC106" s="16">
        <v>0.04</v>
      </c>
      <c r="BD106" s="16">
        <v>123723</v>
      </c>
      <c r="BE106" s="16">
        <v>0</v>
      </c>
      <c r="BF106" s="16">
        <v>0</v>
      </c>
      <c r="BG106" s="16">
        <v>0</v>
      </c>
      <c r="BH106" s="16">
        <f t="shared" si="5"/>
        <v>0</v>
      </c>
      <c r="BI106" s="16">
        <v>0</v>
      </c>
      <c r="BJ106" s="16">
        <v>2199</v>
      </c>
      <c r="BK106" s="16">
        <v>539</v>
      </c>
      <c r="BL106" s="16">
        <v>5</v>
      </c>
      <c r="BM106" s="16">
        <v>-9</v>
      </c>
      <c r="BN106" s="16">
        <v>-9</v>
      </c>
      <c r="BO106" s="16">
        <v>-69</v>
      </c>
      <c r="BP106" s="16">
        <v>-24</v>
      </c>
      <c r="BQ106" s="16">
        <v>-109</v>
      </c>
      <c r="BR106" s="16">
        <v>14</v>
      </c>
      <c r="BS106" s="16">
        <v>6</v>
      </c>
      <c r="BT106" s="16">
        <v>-308</v>
      </c>
      <c r="BU106" s="16">
        <v>-8</v>
      </c>
      <c r="BV106" s="16">
        <v>2227</v>
      </c>
      <c r="BW106" s="16">
        <v>10</v>
      </c>
      <c r="BX106" s="16">
        <v>47</v>
      </c>
      <c r="BY106" s="16">
        <v>48</v>
      </c>
      <c r="BZ106" s="16">
        <v>198</v>
      </c>
      <c r="CA106" s="16">
        <v>2</v>
      </c>
      <c r="CB106" s="16">
        <v>1</v>
      </c>
    </row>
    <row r="107" spans="1:80" s="32" customFormat="1" ht="15.6" x14ac:dyDescent="0.3">
      <c r="A107" s="38">
        <v>10</v>
      </c>
      <c r="B107" s="38" t="s">
        <v>73</v>
      </c>
      <c r="C107" s="38" t="s">
        <v>74</v>
      </c>
      <c r="D107" s="38" t="s">
        <v>461</v>
      </c>
      <c r="E107" s="38" t="s">
        <v>373</v>
      </c>
      <c r="F107" s="38" t="s">
        <v>459</v>
      </c>
      <c r="G107" s="16">
        <v>32908538.280000001</v>
      </c>
      <c r="H107" s="16">
        <v>32908538.280000001</v>
      </c>
      <c r="I107" s="16">
        <v>32357187.149999999</v>
      </c>
      <c r="J107" s="16">
        <v>7344049.8600000003</v>
      </c>
      <c r="K107" s="16">
        <v>1739477.04</v>
      </c>
      <c r="L107" s="16">
        <v>6200360.8499999996</v>
      </c>
      <c r="M107" s="16">
        <v>0</v>
      </c>
      <c r="N107" s="16">
        <v>0</v>
      </c>
      <c r="O107" s="16">
        <v>44826.48</v>
      </c>
      <c r="P107" s="16">
        <v>1306061.54</v>
      </c>
      <c r="Q107" s="16">
        <v>0</v>
      </c>
      <c r="R107" s="16">
        <v>0</v>
      </c>
      <c r="S107" s="16">
        <v>10727701</v>
      </c>
      <c r="T107" s="16">
        <v>2841387.77</v>
      </c>
      <c r="U107" s="16">
        <v>0</v>
      </c>
      <c r="V107" s="16">
        <v>9160.7000000000007</v>
      </c>
      <c r="W107" s="16">
        <v>31904869.289999999</v>
      </c>
      <c r="X107" s="16">
        <v>198796.44</v>
      </c>
      <c r="Y107" s="16">
        <v>32103665.73</v>
      </c>
      <c r="Z107" s="18">
        <v>8.0971230000000005E-2</v>
      </c>
      <c r="AA107" s="18">
        <v>5.2600000000000001E-2</v>
      </c>
      <c r="AB107" s="16">
        <v>1677920.83</v>
      </c>
      <c r="AC107" s="16">
        <v>0</v>
      </c>
      <c r="AD107" s="16">
        <v>0</v>
      </c>
      <c r="AE107" s="16">
        <v>0</v>
      </c>
      <c r="AF107" s="16">
        <v>258.16000000000003</v>
      </c>
      <c r="AG107" s="16">
        <f t="shared" si="3"/>
        <v>258.16000000000003</v>
      </c>
      <c r="AH107" s="16">
        <v>829466.73</v>
      </c>
      <c r="AI107" s="16">
        <v>68283.12</v>
      </c>
      <c r="AJ107" s="16">
        <v>223340.34</v>
      </c>
      <c r="AK107" s="16">
        <v>0</v>
      </c>
      <c r="AL107" s="16">
        <v>112248.26</v>
      </c>
      <c r="AM107" s="16">
        <v>17150.45</v>
      </c>
      <c r="AN107" s="16">
        <v>49040</v>
      </c>
      <c r="AO107" s="16">
        <v>9300</v>
      </c>
      <c r="AP107" s="16">
        <v>3870</v>
      </c>
      <c r="AQ107" s="16">
        <v>10853.7</v>
      </c>
      <c r="AR107" s="16">
        <v>45852.45</v>
      </c>
      <c r="AS107" s="16">
        <v>12583.78</v>
      </c>
      <c r="AT107" s="16">
        <v>1230.05</v>
      </c>
      <c r="AU107" s="16">
        <v>15144.11</v>
      </c>
      <c r="AV107" s="16">
        <v>20165.09</v>
      </c>
      <c r="AW107" s="16">
        <v>0</v>
      </c>
      <c r="AX107" s="16">
        <v>1464434.93</v>
      </c>
      <c r="AY107" s="34">
        <f t="shared" si="4"/>
        <v>0</v>
      </c>
      <c r="AZ107" s="16">
        <v>468672.12</v>
      </c>
      <c r="BA107" s="16">
        <v>0</v>
      </c>
      <c r="BB107" s="16">
        <v>196853</v>
      </c>
      <c r="BC107" s="16">
        <v>0</v>
      </c>
      <c r="BD107" s="16">
        <v>325315.21999999997</v>
      </c>
      <c r="BE107" s="16">
        <v>0</v>
      </c>
      <c r="BF107" s="16">
        <v>0</v>
      </c>
      <c r="BG107" s="16">
        <v>0</v>
      </c>
      <c r="BH107" s="16">
        <f t="shared" si="5"/>
        <v>0</v>
      </c>
      <c r="BI107" s="16">
        <v>0</v>
      </c>
      <c r="BJ107" s="16">
        <v>4051</v>
      </c>
      <c r="BK107" s="16">
        <v>1098</v>
      </c>
      <c r="BL107" s="16">
        <v>17</v>
      </c>
      <c r="BM107" s="16">
        <v>-14</v>
      </c>
      <c r="BN107" s="16">
        <v>-48</v>
      </c>
      <c r="BO107" s="16">
        <v>-129</v>
      </c>
      <c r="BP107" s="16">
        <v>-157</v>
      </c>
      <c r="BQ107" s="16">
        <v>-297</v>
      </c>
      <c r="BR107" s="16">
        <v>0</v>
      </c>
      <c r="BS107" s="16">
        <v>123</v>
      </c>
      <c r="BT107" s="16">
        <v>-408</v>
      </c>
      <c r="BU107" s="16">
        <v>-1</v>
      </c>
      <c r="BV107" s="16">
        <v>4235</v>
      </c>
      <c r="BW107" s="16">
        <v>0</v>
      </c>
      <c r="BX107" s="16">
        <v>138</v>
      </c>
      <c r="BY107" s="16">
        <v>64</v>
      </c>
      <c r="BZ107" s="16">
        <v>224</v>
      </c>
      <c r="CA107" s="16">
        <v>17</v>
      </c>
      <c r="CB107" s="16">
        <v>9</v>
      </c>
    </row>
    <row r="108" spans="1:80" s="32" customFormat="1" ht="15.6" x14ac:dyDescent="0.3">
      <c r="A108" s="38">
        <v>10</v>
      </c>
      <c r="B108" s="38" t="s">
        <v>333</v>
      </c>
      <c r="C108" s="38" t="s">
        <v>21</v>
      </c>
      <c r="D108" s="38" t="s">
        <v>467</v>
      </c>
      <c r="E108" s="38" t="s">
        <v>464</v>
      </c>
      <c r="F108" s="38" t="s">
        <v>465</v>
      </c>
      <c r="G108" s="16">
        <v>9369274.7300000004</v>
      </c>
      <c r="H108" s="16">
        <v>9369274.7300000004</v>
      </c>
      <c r="I108" s="16">
        <v>9156646.9199999999</v>
      </c>
      <c r="J108" s="16">
        <v>378884.65</v>
      </c>
      <c r="K108" s="16">
        <v>646420.86</v>
      </c>
      <c r="L108" s="16">
        <v>1244281.44</v>
      </c>
      <c r="M108" s="16">
        <v>0</v>
      </c>
      <c r="N108" s="16">
        <v>0</v>
      </c>
      <c r="O108" s="16">
        <v>0</v>
      </c>
      <c r="P108" s="16">
        <v>507721.71</v>
      </c>
      <c r="Q108" s="16">
        <v>0</v>
      </c>
      <c r="R108" s="16">
        <v>1561.31</v>
      </c>
      <c r="S108" s="16">
        <v>4761263.91</v>
      </c>
      <c r="T108" s="16">
        <v>817092.83</v>
      </c>
      <c r="U108" s="16">
        <v>0</v>
      </c>
      <c r="V108" s="16">
        <v>0</v>
      </c>
      <c r="W108" s="16">
        <v>9150937.4900000002</v>
      </c>
      <c r="X108" s="16">
        <v>1561.31</v>
      </c>
      <c r="Y108" s="16">
        <v>9152498.8000000007</v>
      </c>
      <c r="Z108" s="18">
        <v>5.2267910000000001E-2</v>
      </c>
      <c r="AA108" s="18">
        <v>8.6900000000000005E-2</v>
      </c>
      <c r="AB108" s="16">
        <v>795272.09</v>
      </c>
      <c r="AC108" s="16">
        <v>0</v>
      </c>
      <c r="AD108" s="16">
        <v>0</v>
      </c>
      <c r="AE108" s="16">
        <v>0</v>
      </c>
      <c r="AF108" s="16">
        <v>80.680000000000007</v>
      </c>
      <c r="AG108" s="16">
        <f t="shared" si="3"/>
        <v>80.680000000000007</v>
      </c>
      <c r="AH108" s="16">
        <v>298295.89</v>
      </c>
      <c r="AI108" s="16">
        <v>31750.83</v>
      </c>
      <c r="AJ108" s="16">
        <v>54306.78</v>
      </c>
      <c r="AK108" s="16">
        <v>0</v>
      </c>
      <c r="AL108" s="16">
        <v>27103.71</v>
      </c>
      <c r="AM108" s="16">
        <v>19700</v>
      </c>
      <c r="AN108" s="16">
        <v>30058.55</v>
      </c>
      <c r="AO108" s="16">
        <v>8536</v>
      </c>
      <c r="AP108" s="16">
        <v>0</v>
      </c>
      <c r="AQ108" s="16">
        <v>0</v>
      </c>
      <c r="AR108" s="16">
        <f>3548.7+9706.84+15753.97</f>
        <v>29009.510000000002</v>
      </c>
      <c r="AS108" s="16">
        <v>9060.67</v>
      </c>
      <c r="AT108" s="16">
        <v>0</v>
      </c>
      <c r="AU108" s="16">
        <v>0</v>
      </c>
      <c r="AV108" s="16">
        <v>3183.94</v>
      </c>
      <c r="AW108" s="16">
        <v>0</v>
      </c>
      <c r="AX108" s="16">
        <v>566622.84</v>
      </c>
      <c r="AY108" s="34">
        <f t="shared" si="4"/>
        <v>0</v>
      </c>
      <c r="AZ108" s="16">
        <v>236769.17</v>
      </c>
      <c r="BA108" s="16">
        <v>0</v>
      </c>
      <c r="BB108" s="16">
        <v>196853</v>
      </c>
      <c r="BC108" s="16">
        <v>0</v>
      </c>
      <c r="BD108" s="16">
        <v>108596.96</v>
      </c>
      <c r="BE108" s="16">
        <v>0</v>
      </c>
      <c r="BF108" s="16">
        <v>0</v>
      </c>
      <c r="BG108" s="16">
        <v>0</v>
      </c>
      <c r="BH108" s="16">
        <f t="shared" si="5"/>
        <v>0</v>
      </c>
      <c r="BI108" s="16">
        <v>0</v>
      </c>
      <c r="BJ108" s="16">
        <v>1508</v>
      </c>
      <c r="BK108" s="16">
        <v>422</v>
      </c>
      <c r="BL108" s="16">
        <v>21</v>
      </c>
      <c r="BM108" s="16">
        <v>-2</v>
      </c>
      <c r="BN108" s="16">
        <v>-15</v>
      </c>
      <c r="BO108" s="16">
        <v>-17</v>
      </c>
      <c r="BP108" s="16">
        <v>-90</v>
      </c>
      <c r="BQ108" s="16">
        <v>-133</v>
      </c>
      <c r="BR108" s="16">
        <v>1</v>
      </c>
      <c r="BS108" s="16">
        <v>23</v>
      </c>
      <c r="BT108" s="16">
        <v>-284</v>
      </c>
      <c r="BU108" s="16">
        <v>-4</v>
      </c>
      <c r="BV108" s="16">
        <v>1430</v>
      </c>
      <c r="BW108" s="16">
        <v>1</v>
      </c>
      <c r="BX108" s="16">
        <v>78</v>
      </c>
      <c r="BY108" s="16">
        <v>33</v>
      </c>
      <c r="BZ108" s="16">
        <v>168</v>
      </c>
      <c r="CA108" s="16">
        <v>4</v>
      </c>
      <c r="CB108" s="16">
        <v>1</v>
      </c>
    </row>
    <row r="109" spans="1:80" s="32" customFormat="1" ht="15.6" x14ac:dyDescent="0.3">
      <c r="A109" s="38">
        <v>10</v>
      </c>
      <c r="B109" s="38" t="s">
        <v>126</v>
      </c>
      <c r="C109" s="38" t="s">
        <v>25</v>
      </c>
      <c r="D109" s="38" t="s">
        <v>468</v>
      </c>
      <c r="E109" s="38" t="s">
        <v>373</v>
      </c>
      <c r="F109" s="38" t="s">
        <v>465</v>
      </c>
      <c r="G109" s="16">
        <v>22652572.859999999</v>
      </c>
      <c r="H109" s="16">
        <v>22652572.859999999</v>
      </c>
      <c r="I109" s="16">
        <v>22274915.460000001</v>
      </c>
      <c r="J109" s="16">
        <v>4232461.6100000003</v>
      </c>
      <c r="K109" s="16">
        <v>663707.68000000005</v>
      </c>
      <c r="L109" s="16">
        <v>7009355.6900000004</v>
      </c>
      <c r="M109" s="16">
        <v>340116.28</v>
      </c>
      <c r="N109" s="16">
        <v>51508.3</v>
      </c>
      <c r="O109" s="16">
        <v>0</v>
      </c>
      <c r="P109" s="16">
        <v>621696.05000000005</v>
      </c>
      <c r="Q109" s="16">
        <v>5</v>
      </c>
      <c r="R109" s="16">
        <v>2720.5</v>
      </c>
      <c r="S109" s="16">
        <v>5849862.1699999999</v>
      </c>
      <c r="T109" s="16">
        <v>2304344.44</v>
      </c>
      <c r="U109" s="16">
        <v>0</v>
      </c>
      <c r="V109" s="16">
        <v>81018.899999999994</v>
      </c>
      <c r="W109" s="16">
        <v>21698471.039999999</v>
      </c>
      <c r="X109" s="16">
        <v>533797.68000000005</v>
      </c>
      <c r="Y109" s="16">
        <v>22232268.719999999</v>
      </c>
      <c r="Z109" s="18">
        <v>2.8753089999999999E-2</v>
      </c>
      <c r="AA109" s="18">
        <v>4.6899999999999997E-2</v>
      </c>
      <c r="AB109" s="16">
        <v>1016890.29</v>
      </c>
      <c r="AC109" s="16">
        <v>0</v>
      </c>
      <c r="AD109" s="16">
        <v>0</v>
      </c>
      <c r="AE109" s="16">
        <v>0</v>
      </c>
      <c r="AF109" s="16">
        <v>0</v>
      </c>
      <c r="AG109" s="16">
        <f t="shared" si="3"/>
        <v>0</v>
      </c>
      <c r="AH109" s="16">
        <v>462844.3</v>
      </c>
      <c r="AI109" s="16">
        <v>36890.78</v>
      </c>
      <c r="AJ109" s="16">
        <v>69426.460000000006</v>
      </c>
      <c r="AK109" s="16">
        <v>0</v>
      </c>
      <c r="AL109" s="16">
        <v>32400</v>
      </c>
      <c r="AM109" s="16">
        <v>28700</v>
      </c>
      <c r="AN109" s="16">
        <v>66747.89</v>
      </c>
      <c r="AO109" s="16">
        <v>9046</v>
      </c>
      <c r="AP109" s="16">
        <v>0</v>
      </c>
      <c r="AQ109" s="16">
        <v>38402.589999999997</v>
      </c>
      <c r="AR109" s="16">
        <v>44479.02</v>
      </c>
      <c r="AS109" s="16">
        <v>9264.33</v>
      </c>
      <c r="AT109" s="16">
        <v>0</v>
      </c>
      <c r="AU109" s="16">
        <v>0</v>
      </c>
      <c r="AV109" s="16">
        <v>12136.71</v>
      </c>
      <c r="AW109" s="16">
        <v>0</v>
      </c>
      <c r="AX109" s="16">
        <v>885232.24</v>
      </c>
      <c r="AY109" s="34">
        <f t="shared" si="4"/>
        <v>0</v>
      </c>
      <c r="AZ109" s="16">
        <v>114649.7</v>
      </c>
      <c r="BA109" s="16">
        <v>0</v>
      </c>
      <c r="BB109" s="16">
        <v>196853</v>
      </c>
      <c r="BC109" s="16">
        <v>0</v>
      </c>
      <c r="BD109" s="16">
        <v>180538.78</v>
      </c>
      <c r="BE109" s="16">
        <v>0</v>
      </c>
      <c r="BF109" s="16">
        <v>0</v>
      </c>
      <c r="BG109" s="16">
        <v>0</v>
      </c>
      <c r="BH109" s="16">
        <f t="shared" si="5"/>
        <v>0</v>
      </c>
      <c r="BI109" s="16">
        <v>0</v>
      </c>
      <c r="BJ109" s="16">
        <v>3422</v>
      </c>
      <c r="BK109" s="16">
        <v>770</v>
      </c>
      <c r="BL109" s="16">
        <v>128</v>
      </c>
      <c r="BM109" s="16">
        <v>-136</v>
      </c>
      <c r="BN109" s="16">
        <v>-8</v>
      </c>
      <c r="BO109" s="16">
        <v>-63</v>
      </c>
      <c r="BP109" s="16">
        <v>-28</v>
      </c>
      <c r="BQ109" s="16">
        <v>-307</v>
      </c>
      <c r="BR109" s="16">
        <v>0</v>
      </c>
      <c r="BS109" s="16">
        <v>15</v>
      </c>
      <c r="BT109" s="16">
        <v>-591</v>
      </c>
      <c r="BU109" s="16">
        <v>-5</v>
      </c>
      <c r="BV109" s="16">
        <v>3197</v>
      </c>
      <c r="BW109" s="16">
        <v>1</v>
      </c>
      <c r="BX109" s="16">
        <v>75</v>
      </c>
      <c r="BY109" s="16">
        <v>46</v>
      </c>
      <c r="BZ109" s="16">
        <v>529</v>
      </c>
      <c r="CA109" s="16">
        <v>12</v>
      </c>
      <c r="CB109" s="16">
        <v>3</v>
      </c>
    </row>
    <row r="110" spans="1:80" s="32" customFormat="1" ht="15.6" x14ac:dyDescent="0.3">
      <c r="A110" s="38">
        <v>10</v>
      </c>
      <c r="B110" s="38" t="s">
        <v>158</v>
      </c>
      <c r="C110" s="38" t="s">
        <v>159</v>
      </c>
      <c r="D110" s="38" t="s">
        <v>469</v>
      </c>
      <c r="E110" s="38" t="s">
        <v>364</v>
      </c>
      <c r="F110" s="38" t="s">
        <v>459</v>
      </c>
      <c r="G110" s="16">
        <v>34083199.630000003</v>
      </c>
      <c r="H110" s="16">
        <v>34083199.630000003</v>
      </c>
      <c r="I110" s="16">
        <v>33407966.670000002</v>
      </c>
      <c r="J110" s="16">
        <v>14196209.91</v>
      </c>
      <c r="K110" s="16">
        <v>1548436.28</v>
      </c>
      <c r="L110" s="16">
        <v>4035788.7999999998</v>
      </c>
      <c r="M110" s="16">
        <v>198771.52</v>
      </c>
      <c r="N110" s="16">
        <v>50</v>
      </c>
      <c r="O110" s="16">
        <v>19104.939999999999</v>
      </c>
      <c r="P110" s="16">
        <v>689069.05</v>
      </c>
      <c r="Q110" s="16">
        <v>0</v>
      </c>
      <c r="R110" s="16">
        <v>0</v>
      </c>
      <c r="S110" s="16">
        <v>8798040.4100000001</v>
      </c>
      <c r="T110" s="16">
        <v>2050515.91</v>
      </c>
      <c r="U110" s="16">
        <v>3962.03</v>
      </c>
      <c r="V110" s="16">
        <v>117291.99</v>
      </c>
      <c r="W110" s="16">
        <v>32833660.25</v>
      </c>
      <c r="X110" s="16">
        <v>361373.02</v>
      </c>
      <c r="Y110" s="16">
        <v>33195033.27</v>
      </c>
      <c r="Z110" s="18">
        <v>0.1191427</v>
      </c>
      <c r="AA110" s="18">
        <v>4.4999999999999998E-2</v>
      </c>
      <c r="AB110" s="16">
        <v>1478727.34</v>
      </c>
      <c r="AC110" s="16">
        <v>0</v>
      </c>
      <c r="AD110" s="16">
        <v>0</v>
      </c>
      <c r="AE110" s="16">
        <v>0</v>
      </c>
      <c r="AF110" s="16">
        <v>0</v>
      </c>
      <c r="AG110" s="16">
        <f t="shared" si="3"/>
        <v>0</v>
      </c>
      <c r="AH110" s="16">
        <v>551917.51</v>
      </c>
      <c r="AI110" s="16">
        <v>51830.080000000002</v>
      </c>
      <c r="AJ110" s="16">
        <v>131546.91</v>
      </c>
      <c r="AK110" s="16">
        <v>22729.09</v>
      </c>
      <c r="AL110" s="16">
        <v>122029.57</v>
      </c>
      <c r="AM110" s="16">
        <v>29485.08</v>
      </c>
      <c r="AN110" s="16">
        <v>55907.68</v>
      </c>
      <c r="AO110" s="16">
        <v>10000</v>
      </c>
      <c r="AP110" s="16">
        <v>85881.78</v>
      </c>
      <c r="AQ110" s="16">
        <v>32681.37</v>
      </c>
      <c r="AR110" s="16">
        <v>104766.86</v>
      </c>
      <c r="AS110" s="16">
        <v>23991.79</v>
      </c>
      <c r="AT110" s="16">
        <v>7982.69</v>
      </c>
      <c r="AU110" s="16">
        <v>8657.02</v>
      </c>
      <c r="AV110" s="16">
        <v>24849.360000000001</v>
      </c>
      <c r="AW110" s="16">
        <v>0</v>
      </c>
      <c r="AX110" s="16">
        <v>1415169.21</v>
      </c>
      <c r="AY110" s="34">
        <f t="shared" si="4"/>
        <v>0</v>
      </c>
      <c r="AZ110" s="16">
        <v>651017.78</v>
      </c>
      <c r="BA110" s="16">
        <v>0</v>
      </c>
      <c r="BB110" s="16">
        <v>196852.99</v>
      </c>
      <c r="BC110" s="16">
        <v>0</v>
      </c>
      <c r="BD110" s="16">
        <v>217144.81</v>
      </c>
      <c r="BE110" s="16">
        <v>0</v>
      </c>
      <c r="BF110" s="16">
        <v>0</v>
      </c>
      <c r="BG110" s="16">
        <v>0</v>
      </c>
      <c r="BH110" s="16">
        <f t="shared" si="5"/>
        <v>0</v>
      </c>
      <c r="BI110" s="16">
        <v>0</v>
      </c>
      <c r="BJ110" s="16">
        <v>2582</v>
      </c>
      <c r="BK110" s="16">
        <v>986</v>
      </c>
      <c r="BL110" s="16">
        <v>10</v>
      </c>
      <c r="BM110" s="16">
        <v>0</v>
      </c>
      <c r="BN110" s="16">
        <v>-27</v>
      </c>
      <c r="BO110" s="16">
        <v>-87</v>
      </c>
      <c r="BP110" s="16">
        <v>-151</v>
      </c>
      <c r="BQ110" s="16">
        <v>-295</v>
      </c>
      <c r="BR110" s="16">
        <v>6</v>
      </c>
      <c r="BS110" s="16">
        <v>4</v>
      </c>
      <c r="BT110" s="16">
        <v>-265</v>
      </c>
      <c r="BU110" s="16">
        <v>-1</v>
      </c>
      <c r="BV110" s="16">
        <v>2762</v>
      </c>
      <c r="BW110" s="16">
        <v>0</v>
      </c>
      <c r="BX110" s="16">
        <v>124</v>
      </c>
      <c r="BY110" s="16">
        <v>33</v>
      </c>
      <c r="BZ110" s="16">
        <v>97</v>
      </c>
      <c r="CA110" s="16">
        <v>10</v>
      </c>
      <c r="CB110" s="16">
        <v>1</v>
      </c>
    </row>
    <row r="111" spans="1:80" s="32" customFormat="1" ht="15.6" x14ac:dyDescent="0.3">
      <c r="A111" s="38">
        <v>10</v>
      </c>
      <c r="B111" s="38" t="s">
        <v>334</v>
      </c>
      <c r="C111" s="38" t="s">
        <v>25</v>
      </c>
      <c r="D111" s="38" t="s">
        <v>470</v>
      </c>
      <c r="E111" s="38" t="s">
        <v>373</v>
      </c>
      <c r="F111" s="38" t="s">
        <v>459</v>
      </c>
      <c r="G111" s="16">
        <v>19130029.370000001</v>
      </c>
      <c r="H111" s="16">
        <v>19132990.940000001</v>
      </c>
      <c r="I111" s="16">
        <v>18932276.949999999</v>
      </c>
      <c r="J111" s="16">
        <v>5364032.45</v>
      </c>
      <c r="K111" s="16">
        <v>794557.38</v>
      </c>
      <c r="L111" s="16">
        <v>5080323.83</v>
      </c>
      <c r="M111" s="16">
        <v>0</v>
      </c>
      <c r="N111" s="16">
        <v>0</v>
      </c>
      <c r="O111" s="16">
        <v>0</v>
      </c>
      <c r="P111" s="16">
        <v>562471.68999999994</v>
      </c>
      <c r="Q111" s="16">
        <v>0</v>
      </c>
      <c r="R111" s="16">
        <v>0</v>
      </c>
      <c r="S111" s="16">
        <v>5240423.82</v>
      </c>
      <c r="T111" s="16">
        <v>1278391.01</v>
      </c>
      <c r="U111" s="16">
        <v>0</v>
      </c>
      <c r="V111" s="16">
        <v>0</v>
      </c>
      <c r="W111" s="16">
        <v>19174340.280000001</v>
      </c>
      <c r="X111" s="16">
        <v>2961.57</v>
      </c>
      <c r="Y111" s="16">
        <v>19177301.850000001</v>
      </c>
      <c r="Z111" s="18">
        <v>4.0869210000000003E-2</v>
      </c>
      <c r="AA111" s="18">
        <v>4.2099999999999999E-2</v>
      </c>
      <c r="AB111" s="16">
        <v>806961.22</v>
      </c>
      <c r="AC111" s="16">
        <v>0</v>
      </c>
      <c r="AD111" s="16">
        <v>0</v>
      </c>
      <c r="AE111" s="16">
        <v>2961.57</v>
      </c>
      <c r="AF111" s="16">
        <v>12.22</v>
      </c>
      <c r="AG111" s="16">
        <f t="shared" si="3"/>
        <v>2973.79</v>
      </c>
      <c r="AH111" s="16">
        <v>274497.95</v>
      </c>
      <c r="AI111" s="16">
        <v>22910.66</v>
      </c>
      <c r="AJ111" s="16">
        <v>66346.649999999994</v>
      </c>
      <c r="AK111" s="16">
        <v>1896.3</v>
      </c>
      <c r="AL111" s="16">
        <v>39620.120000000003</v>
      </c>
      <c r="AM111" s="16">
        <v>26507.439999999999</v>
      </c>
      <c r="AN111" s="16">
        <v>39449</v>
      </c>
      <c r="AO111" s="16">
        <v>10000</v>
      </c>
      <c r="AP111" s="16">
        <v>10975</v>
      </c>
      <c r="AQ111" s="16">
        <v>0</v>
      </c>
      <c r="AR111" s="16">
        <v>41249.11</v>
      </c>
      <c r="AS111" s="16">
        <v>10779.47</v>
      </c>
      <c r="AT111" s="16">
        <v>8371.2000000000007</v>
      </c>
      <c r="AU111" s="16">
        <v>14231.48</v>
      </c>
      <c r="AV111" s="16">
        <v>7745.28</v>
      </c>
      <c r="AW111" s="16">
        <v>0</v>
      </c>
      <c r="AX111" s="16">
        <v>631111.89</v>
      </c>
      <c r="AY111" s="34">
        <f t="shared" si="4"/>
        <v>0</v>
      </c>
      <c r="AZ111" s="16">
        <v>128044.88</v>
      </c>
      <c r="BA111" s="16">
        <v>0</v>
      </c>
      <c r="BB111" s="16">
        <v>196853</v>
      </c>
      <c r="BC111" s="16">
        <v>0</v>
      </c>
      <c r="BD111" s="16">
        <v>123465.96</v>
      </c>
      <c r="BE111" s="16">
        <v>0</v>
      </c>
      <c r="BF111" s="16">
        <v>0</v>
      </c>
      <c r="BG111" s="16">
        <v>0</v>
      </c>
      <c r="BH111" s="16">
        <f t="shared" si="5"/>
        <v>0</v>
      </c>
      <c r="BI111" s="16">
        <v>0</v>
      </c>
      <c r="BJ111" s="16">
        <v>2040</v>
      </c>
      <c r="BK111" s="16">
        <v>377</v>
      </c>
      <c r="BL111" s="16">
        <v>9</v>
      </c>
      <c r="BM111" s="16">
        <v>0</v>
      </c>
      <c r="BN111" s="16">
        <v>-8</v>
      </c>
      <c r="BO111" s="16">
        <v>-48</v>
      </c>
      <c r="BP111" s="16">
        <v>-21</v>
      </c>
      <c r="BQ111" s="16">
        <v>-85</v>
      </c>
      <c r="BR111" s="16">
        <v>3</v>
      </c>
      <c r="BS111" s="16">
        <v>-111</v>
      </c>
      <c r="BT111" s="16">
        <v>-243</v>
      </c>
      <c r="BU111" s="16">
        <v>-12</v>
      </c>
      <c r="BV111" s="16">
        <v>1901</v>
      </c>
      <c r="BW111" s="16">
        <v>17</v>
      </c>
      <c r="BX111" s="16">
        <v>81</v>
      </c>
      <c r="BY111" s="16">
        <v>47</v>
      </c>
      <c r="BZ111" s="16">
        <v>79</v>
      </c>
      <c r="CA111" s="16">
        <v>13</v>
      </c>
      <c r="CB111" s="16">
        <v>4</v>
      </c>
    </row>
    <row r="112" spans="1:80" s="32" customFormat="1" ht="15.6" x14ac:dyDescent="0.3">
      <c r="A112" s="38">
        <v>10</v>
      </c>
      <c r="B112" s="38" t="s">
        <v>190</v>
      </c>
      <c r="C112" s="38" t="s">
        <v>120</v>
      </c>
      <c r="D112" s="38" t="s">
        <v>419</v>
      </c>
      <c r="E112" s="38" t="s">
        <v>364</v>
      </c>
      <c r="F112" s="38" t="s">
        <v>459</v>
      </c>
      <c r="G112" s="16">
        <v>8780146.1999999993</v>
      </c>
      <c r="H112" s="16">
        <v>8780146.1999999993</v>
      </c>
      <c r="I112" s="16">
        <v>8704566.6199999992</v>
      </c>
      <c r="J112" s="16">
        <v>3930690.79</v>
      </c>
      <c r="K112" s="16">
        <v>485159.67999999999</v>
      </c>
      <c r="L112" s="16">
        <v>1071393.83</v>
      </c>
      <c r="M112" s="16">
        <v>0</v>
      </c>
      <c r="N112" s="16">
        <v>0</v>
      </c>
      <c r="O112" s="16">
        <v>0</v>
      </c>
      <c r="P112" s="16">
        <v>147996.70000000001</v>
      </c>
      <c r="Q112" s="16">
        <v>0</v>
      </c>
      <c r="R112" s="16">
        <v>0</v>
      </c>
      <c r="S112" s="16">
        <v>2670911.92</v>
      </c>
      <c r="T112" s="16">
        <v>254225.1</v>
      </c>
      <c r="U112" s="16">
        <v>0</v>
      </c>
      <c r="V112" s="16">
        <v>13860</v>
      </c>
      <c r="W112" s="16">
        <v>8943825.5899999999</v>
      </c>
      <c r="X112" s="16">
        <v>13860</v>
      </c>
      <c r="Y112" s="16">
        <v>8957685.5899999999</v>
      </c>
      <c r="Z112" s="18">
        <v>0.1248397</v>
      </c>
      <c r="AA112" s="18">
        <v>3.7900000000000003E-2</v>
      </c>
      <c r="AB112" s="16">
        <v>338788.44</v>
      </c>
      <c r="AC112" s="16">
        <v>0</v>
      </c>
      <c r="AD112" s="16">
        <v>0</v>
      </c>
      <c r="AE112" s="16">
        <v>0</v>
      </c>
      <c r="AF112" s="16">
        <v>56.09</v>
      </c>
      <c r="AG112" s="16">
        <f t="shared" si="3"/>
        <v>56.09</v>
      </c>
      <c r="AH112" s="16">
        <v>53124.02</v>
      </c>
      <c r="AI112" s="16">
        <v>4281.3100000000004</v>
      </c>
      <c r="AJ112" s="16">
        <v>5106</v>
      </c>
      <c r="AK112" s="16">
        <v>3614</v>
      </c>
      <c r="AL112" s="16">
        <v>7800</v>
      </c>
      <c r="AM112" s="16">
        <v>0</v>
      </c>
      <c r="AN112" s="16">
        <v>19715.55</v>
      </c>
      <c r="AO112" s="16">
        <v>9300</v>
      </c>
      <c r="AP112" s="16">
        <v>0</v>
      </c>
      <c r="AQ112" s="16">
        <v>1310.95</v>
      </c>
      <c r="AR112" s="16">
        <v>12725.08</v>
      </c>
      <c r="AS112" s="16">
        <v>6449.38</v>
      </c>
      <c r="AT112" s="16">
        <v>1209.74</v>
      </c>
      <c r="AU112" s="16">
        <v>1428.75</v>
      </c>
      <c r="AV112" s="16">
        <v>1297.45</v>
      </c>
      <c r="AW112" s="16">
        <v>0</v>
      </c>
      <c r="AX112" s="16">
        <v>150124.41</v>
      </c>
      <c r="AY112" s="34">
        <f t="shared" si="4"/>
        <v>0</v>
      </c>
      <c r="AZ112" s="16">
        <v>92067.64</v>
      </c>
      <c r="BA112" s="16">
        <v>0</v>
      </c>
      <c r="BB112" s="16">
        <v>196852.92</v>
      </c>
      <c r="BC112" s="16">
        <v>0</v>
      </c>
      <c r="BD112" s="16">
        <v>37662.33</v>
      </c>
      <c r="BE112" s="16">
        <v>131.22999999999999</v>
      </c>
      <c r="BF112" s="16">
        <v>131.22999999999999</v>
      </c>
      <c r="BG112" s="16">
        <v>0</v>
      </c>
      <c r="BH112" s="16">
        <f t="shared" si="5"/>
        <v>131.22999999999999</v>
      </c>
      <c r="BI112" s="16">
        <v>0</v>
      </c>
      <c r="BJ112" s="16">
        <v>592</v>
      </c>
      <c r="BK112" s="16">
        <v>140</v>
      </c>
      <c r="BL112" s="16">
        <v>0</v>
      </c>
      <c r="BM112" s="16">
        <v>0</v>
      </c>
      <c r="BN112" s="16">
        <v>-3</v>
      </c>
      <c r="BO112" s="16">
        <v>-19</v>
      </c>
      <c r="BP112" s="16">
        <v>-8</v>
      </c>
      <c r="BQ112" s="16">
        <v>-38</v>
      </c>
      <c r="BR112" s="16">
        <v>1</v>
      </c>
      <c r="BS112" s="16">
        <v>-5</v>
      </c>
      <c r="BT112" s="16">
        <v>-84</v>
      </c>
      <c r="BU112" s="16">
        <v>-3</v>
      </c>
      <c r="BV112" s="16">
        <v>573</v>
      </c>
      <c r="BW112" s="16">
        <v>3</v>
      </c>
      <c r="BX112" s="16">
        <v>41</v>
      </c>
      <c r="BY112" s="16">
        <v>8</v>
      </c>
      <c r="BZ112" s="16">
        <v>33</v>
      </c>
      <c r="CA112" s="16">
        <v>0</v>
      </c>
      <c r="CB112" s="16">
        <v>2</v>
      </c>
    </row>
    <row r="113" spans="1:80" s="32" customFormat="1" ht="15.6" x14ac:dyDescent="0.3">
      <c r="A113" s="38">
        <v>10</v>
      </c>
      <c r="B113" s="38" t="s">
        <v>200</v>
      </c>
      <c r="C113" s="38" t="s">
        <v>27</v>
      </c>
      <c r="D113" s="38" t="s">
        <v>471</v>
      </c>
      <c r="E113" s="38" t="s">
        <v>373</v>
      </c>
      <c r="F113" s="38" t="s">
        <v>465</v>
      </c>
      <c r="G113" s="16">
        <v>35763921.100000001</v>
      </c>
      <c r="H113" s="16">
        <v>35763921.100000001</v>
      </c>
      <c r="I113" s="16">
        <v>34733246.979999997</v>
      </c>
      <c r="J113" s="16">
        <v>9395682.1699999999</v>
      </c>
      <c r="K113" s="16">
        <v>1633482.62</v>
      </c>
      <c r="L113" s="16">
        <v>9016348.1899999995</v>
      </c>
      <c r="M113" s="16">
        <v>322359.21999999997</v>
      </c>
      <c r="N113" s="16">
        <v>0</v>
      </c>
      <c r="O113" s="16">
        <v>0</v>
      </c>
      <c r="P113" s="16">
        <v>1024749.79</v>
      </c>
      <c r="Q113" s="16">
        <v>0</v>
      </c>
      <c r="R113" s="16">
        <v>0</v>
      </c>
      <c r="S113" s="16">
        <v>8639150.5600000005</v>
      </c>
      <c r="T113" s="16">
        <v>2739834.62</v>
      </c>
      <c r="U113" s="16">
        <v>0</v>
      </c>
      <c r="V113" s="16">
        <v>66257</v>
      </c>
      <c r="W113" s="16">
        <v>34236108.340000004</v>
      </c>
      <c r="X113" s="16">
        <v>322359.21999999997</v>
      </c>
      <c r="Y113" s="16">
        <v>34558467.560000002</v>
      </c>
      <c r="Z113" s="18">
        <v>5.2539780000000001E-2</v>
      </c>
      <c r="AA113" s="18">
        <v>4.99E-2</v>
      </c>
      <c r="AB113" s="16">
        <v>1707632.74</v>
      </c>
      <c r="AC113" s="16">
        <v>0</v>
      </c>
      <c r="AD113" s="16">
        <v>0</v>
      </c>
      <c r="AE113" s="16">
        <v>0</v>
      </c>
      <c r="AF113" s="16">
        <v>0</v>
      </c>
      <c r="AG113" s="16">
        <f t="shared" si="3"/>
        <v>0</v>
      </c>
      <c r="AH113" s="16">
        <v>844490.26</v>
      </c>
      <c r="AI113" s="16">
        <v>84960.95</v>
      </c>
      <c r="AJ113" s="16">
        <v>172417.04</v>
      </c>
      <c r="AK113" s="16">
        <v>0</v>
      </c>
      <c r="AL113" s="16">
        <v>117170.07</v>
      </c>
      <c r="AM113" s="16">
        <v>29122</v>
      </c>
      <c r="AN113" s="16">
        <v>53449.84</v>
      </c>
      <c r="AO113" s="16">
        <v>9046</v>
      </c>
      <c r="AP113" s="16">
        <v>30672.5</v>
      </c>
      <c r="AQ113" s="16">
        <v>12348.46</v>
      </c>
      <c r="AR113" s="16">
        <v>72189.320000000007</v>
      </c>
      <c r="AS113" s="16">
        <v>22433.03</v>
      </c>
      <c r="AT113" s="16">
        <v>2322</v>
      </c>
      <c r="AU113" s="16">
        <v>823.2</v>
      </c>
      <c r="AV113" s="16">
        <v>15102.78</v>
      </c>
      <c r="AW113" s="16">
        <v>0</v>
      </c>
      <c r="AX113" s="16">
        <v>1627261.79</v>
      </c>
      <c r="AY113" s="34">
        <f t="shared" si="4"/>
        <v>0</v>
      </c>
      <c r="AZ113" s="16">
        <v>277756.21999999997</v>
      </c>
      <c r="BA113" s="16">
        <v>175.38</v>
      </c>
      <c r="BB113" s="16">
        <v>196853</v>
      </c>
      <c r="BC113" s="16">
        <v>0</v>
      </c>
      <c r="BD113" s="16">
        <v>309214.09999999998</v>
      </c>
      <c r="BE113" s="16">
        <v>0</v>
      </c>
      <c r="BF113" s="16">
        <v>0</v>
      </c>
      <c r="BG113" s="16">
        <v>0</v>
      </c>
      <c r="BH113" s="16">
        <f t="shared" si="5"/>
        <v>0</v>
      </c>
      <c r="BI113" s="16">
        <v>0</v>
      </c>
      <c r="BJ113" s="16">
        <v>3748</v>
      </c>
      <c r="BK113" s="16">
        <v>870</v>
      </c>
      <c r="BL113" s="16">
        <v>0</v>
      </c>
      <c r="BM113" s="16">
        <v>0</v>
      </c>
      <c r="BN113" s="16">
        <v>-11</v>
      </c>
      <c r="BO113" s="16">
        <v>-112</v>
      </c>
      <c r="BP113" s="16">
        <v>-152</v>
      </c>
      <c r="BQ113" s="16">
        <v>-345</v>
      </c>
      <c r="BR113" s="16">
        <v>0</v>
      </c>
      <c r="BS113" s="16">
        <v>-5</v>
      </c>
      <c r="BT113" s="16">
        <v>-634</v>
      </c>
      <c r="BU113" s="16">
        <v>0</v>
      </c>
      <c r="BV113" s="16">
        <v>3359</v>
      </c>
      <c r="BW113" s="16">
        <v>0</v>
      </c>
      <c r="BX113" s="16">
        <v>131</v>
      </c>
      <c r="BY113" s="16">
        <v>58</v>
      </c>
      <c r="BZ113" s="16">
        <v>445</v>
      </c>
      <c r="CA113" s="16">
        <v>1</v>
      </c>
      <c r="CB113" s="16">
        <v>3</v>
      </c>
    </row>
    <row r="114" spans="1:80" s="32" customFormat="1" ht="15.6" x14ac:dyDescent="0.3">
      <c r="A114" s="38">
        <v>11</v>
      </c>
      <c r="B114" s="38" t="s">
        <v>588</v>
      </c>
      <c r="C114" s="38"/>
      <c r="D114" s="38" t="s">
        <v>472</v>
      </c>
      <c r="E114" s="38" t="s">
        <v>370</v>
      </c>
      <c r="F114" s="38" t="s">
        <v>473</v>
      </c>
      <c r="G114" s="16">
        <v>22266945</v>
      </c>
      <c r="H114" s="74">
        <v>22280931</v>
      </c>
      <c r="I114" s="74">
        <v>21887338</v>
      </c>
      <c r="J114" s="74">
        <v>1061888</v>
      </c>
      <c r="K114" s="74">
        <v>2758267</v>
      </c>
      <c r="L114" s="74">
        <v>7857001</v>
      </c>
      <c r="M114" s="74">
        <v>0</v>
      </c>
      <c r="N114" s="74">
        <v>0</v>
      </c>
      <c r="O114" s="74">
        <v>0</v>
      </c>
      <c r="P114" s="74">
        <v>1339186</v>
      </c>
      <c r="Q114" s="74">
        <v>0</v>
      </c>
      <c r="R114" s="74">
        <v>0</v>
      </c>
      <c r="S114" s="74">
        <v>5768727</v>
      </c>
      <c r="T114" s="74">
        <v>1909470</v>
      </c>
      <c r="U114" s="74">
        <v>0</v>
      </c>
      <c r="V114" s="74">
        <v>3189</v>
      </c>
      <c r="W114" s="74">
        <v>21943825</v>
      </c>
      <c r="X114" s="74">
        <v>17175</v>
      </c>
      <c r="Y114" s="74">
        <v>21960999</v>
      </c>
      <c r="Z114" s="75">
        <v>1.9620922403140621E-2</v>
      </c>
      <c r="AA114" s="75">
        <v>5.3689728203720179E-2</v>
      </c>
      <c r="AB114" s="74">
        <v>1178158</v>
      </c>
      <c r="AC114" s="74">
        <v>0</v>
      </c>
      <c r="AD114" s="74">
        <v>0</v>
      </c>
      <c r="AE114" s="74">
        <v>0</v>
      </c>
      <c r="AF114" s="74">
        <v>0</v>
      </c>
      <c r="AG114" s="74">
        <v>0</v>
      </c>
      <c r="AH114" s="74">
        <v>500174</v>
      </c>
      <c r="AI114" s="74">
        <v>42648</v>
      </c>
      <c r="AJ114" s="74">
        <v>138096</v>
      </c>
      <c r="AK114" s="74">
        <v>0</v>
      </c>
      <c r="AL114" s="74">
        <v>87308</v>
      </c>
      <c r="AM114" s="74">
        <v>6130</v>
      </c>
      <c r="AN114" s="74">
        <v>3479</v>
      </c>
      <c r="AO114" s="74">
        <v>9100</v>
      </c>
      <c r="AP114" s="74">
        <v>0</v>
      </c>
      <c r="AQ114" s="74">
        <v>0</v>
      </c>
      <c r="AR114" s="74">
        <v>40825</v>
      </c>
      <c r="AS114" s="74">
        <v>6932</v>
      </c>
      <c r="AT114" s="74">
        <v>0</v>
      </c>
      <c r="AU114" s="74">
        <v>3632</v>
      </c>
      <c r="AV114" s="74">
        <v>11642</v>
      </c>
      <c r="AW114" s="74">
        <v>0</v>
      </c>
      <c r="AX114" s="74">
        <v>975411</v>
      </c>
      <c r="AY114" s="34">
        <v>0</v>
      </c>
      <c r="AZ114" s="74">
        <v>166747</v>
      </c>
      <c r="BA114" s="74">
        <v>0</v>
      </c>
      <c r="BB114" s="74">
        <v>180448</v>
      </c>
      <c r="BC114" s="74">
        <v>0</v>
      </c>
      <c r="BD114" s="74">
        <v>197083</v>
      </c>
      <c r="BE114" s="74">
        <v>0</v>
      </c>
      <c r="BF114" s="74">
        <v>0</v>
      </c>
      <c r="BG114" s="74">
        <v>0</v>
      </c>
      <c r="BH114" s="74">
        <v>0</v>
      </c>
      <c r="BI114" s="74">
        <v>0</v>
      </c>
      <c r="BJ114" s="74">
        <v>2911</v>
      </c>
      <c r="BK114" s="74">
        <v>1067</v>
      </c>
      <c r="BL114" s="74">
        <v>0</v>
      </c>
      <c r="BM114" s="74">
        <v>-19</v>
      </c>
      <c r="BN114" s="74">
        <v>-50</v>
      </c>
      <c r="BO114" s="74">
        <v>-108</v>
      </c>
      <c r="BP114" s="74">
        <v>-135</v>
      </c>
      <c r="BQ114" s="74">
        <v>-229</v>
      </c>
      <c r="BR114" s="74">
        <v>0</v>
      </c>
      <c r="BS114" s="74">
        <v>0</v>
      </c>
      <c r="BT114" s="74">
        <v>-395</v>
      </c>
      <c r="BU114" s="74">
        <v>-4</v>
      </c>
      <c r="BV114" s="74">
        <v>3076</v>
      </c>
      <c r="BW114" s="74">
        <v>0</v>
      </c>
      <c r="BX114" s="74">
        <v>99</v>
      </c>
      <c r="BY114" s="74">
        <v>116</v>
      </c>
      <c r="BZ114" s="74">
        <v>183</v>
      </c>
      <c r="CA114" s="74">
        <v>0</v>
      </c>
      <c r="CB114" s="74">
        <v>0</v>
      </c>
    </row>
    <row r="115" spans="1:80" s="32" customFormat="1" ht="15.6" x14ac:dyDescent="0.3">
      <c r="A115" s="38">
        <v>11</v>
      </c>
      <c r="B115" s="38" t="s">
        <v>100</v>
      </c>
      <c r="C115" s="38" t="s">
        <v>101</v>
      </c>
      <c r="D115" s="38" t="s">
        <v>474</v>
      </c>
      <c r="E115" s="38" t="s">
        <v>367</v>
      </c>
      <c r="F115" s="38" t="s">
        <v>473</v>
      </c>
      <c r="G115" s="16">
        <v>52499097.960000001</v>
      </c>
      <c r="H115" s="16">
        <v>52499097.960000001</v>
      </c>
      <c r="I115" s="16">
        <v>51534501.609999999</v>
      </c>
      <c r="J115" s="16">
        <v>7932</v>
      </c>
      <c r="K115" s="16">
        <v>7025888.4900000002</v>
      </c>
      <c r="L115" s="16">
        <v>16828876.66</v>
      </c>
      <c r="M115" s="16">
        <v>0</v>
      </c>
      <c r="N115" s="16">
        <v>0</v>
      </c>
      <c r="O115" s="16">
        <v>0</v>
      </c>
      <c r="P115" s="16">
        <v>3166192.74</v>
      </c>
      <c r="Q115" s="16">
        <v>0</v>
      </c>
      <c r="R115" s="16">
        <v>0</v>
      </c>
      <c r="S115" s="16">
        <v>15507110.039999999</v>
      </c>
      <c r="T115" s="16">
        <v>6517571.0499999998</v>
      </c>
      <c r="U115" s="16">
        <v>0</v>
      </c>
      <c r="V115" s="16">
        <v>0</v>
      </c>
      <c r="W115" s="16">
        <v>50878157.229999997</v>
      </c>
      <c r="X115" s="16">
        <v>0</v>
      </c>
      <c r="Y115" s="16">
        <v>50878157.229999997</v>
      </c>
      <c r="Z115" s="18">
        <v>7.6107999999999995E-2</v>
      </c>
      <c r="AA115" s="18">
        <v>3.5799999999999998E-2</v>
      </c>
      <c r="AB115" s="16">
        <v>1820120.57</v>
      </c>
      <c r="AC115" s="16">
        <v>0</v>
      </c>
      <c r="AD115" s="16">
        <v>0</v>
      </c>
      <c r="AE115" s="16">
        <v>0</v>
      </c>
      <c r="AF115" s="16">
        <v>458.72</v>
      </c>
      <c r="AG115" s="16">
        <f t="shared" si="3"/>
        <v>458.72</v>
      </c>
      <c r="AH115" s="16">
        <v>838045.85</v>
      </c>
      <c r="AI115" s="16">
        <v>70312.399999999994</v>
      </c>
      <c r="AJ115" s="16">
        <v>180603.29</v>
      </c>
      <c r="AK115" s="16">
        <v>0</v>
      </c>
      <c r="AL115" s="16">
        <v>90510.39</v>
      </c>
      <c r="AM115" s="16">
        <v>0</v>
      </c>
      <c r="AN115" s="16">
        <v>75383.19</v>
      </c>
      <c r="AO115" s="16">
        <v>10300</v>
      </c>
      <c r="AP115" s="16">
        <v>342.3</v>
      </c>
      <c r="AQ115" s="16">
        <v>0</v>
      </c>
      <c r="AR115" s="16">
        <v>77601.31</v>
      </c>
      <c r="AS115" s="16">
        <v>16408.47</v>
      </c>
      <c r="AT115" s="16">
        <v>0</v>
      </c>
      <c r="AU115" s="16">
        <v>1108.8</v>
      </c>
      <c r="AV115" s="16">
        <v>32673.8</v>
      </c>
      <c r="AW115" s="16">
        <v>0</v>
      </c>
      <c r="AX115" s="16">
        <v>1611915.36</v>
      </c>
      <c r="AY115" s="34">
        <f t="shared" si="4"/>
        <v>0</v>
      </c>
      <c r="AZ115" s="16">
        <v>1613832.03</v>
      </c>
      <c r="BA115" s="16">
        <v>0</v>
      </c>
      <c r="BB115" s="16">
        <v>196853</v>
      </c>
      <c r="BC115" s="16">
        <v>0</v>
      </c>
      <c r="BD115" s="16">
        <v>341436.61</v>
      </c>
      <c r="BE115" s="16">
        <v>0</v>
      </c>
      <c r="BF115" s="16">
        <v>0</v>
      </c>
      <c r="BG115" s="16">
        <v>0</v>
      </c>
      <c r="BH115" s="16">
        <f t="shared" si="5"/>
        <v>0</v>
      </c>
      <c r="BI115" s="16">
        <v>0</v>
      </c>
      <c r="BJ115" s="16">
        <v>7794</v>
      </c>
      <c r="BK115" s="16">
        <v>3297</v>
      </c>
      <c r="BL115" s="16">
        <v>30</v>
      </c>
      <c r="BM115" s="16">
        <v>-4</v>
      </c>
      <c r="BN115" s="16">
        <v>-74</v>
      </c>
      <c r="BO115" s="16">
        <v>-274</v>
      </c>
      <c r="BP115" s="16">
        <v>-459</v>
      </c>
      <c r="BQ115" s="16">
        <v>-917</v>
      </c>
      <c r="BR115" s="16">
        <v>30</v>
      </c>
      <c r="BS115" s="16">
        <v>-21</v>
      </c>
      <c r="BT115" s="16">
        <v>-787</v>
      </c>
      <c r="BU115" s="16">
        <v>-2</v>
      </c>
      <c r="BV115" s="16">
        <v>8613</v>
      </c>
      <c r="BW115" s="16">
        <v>7</v>
      </c>
      <c r="BX115" s="16">
        <v>261</v>
      </c>
      <c r="BY115" s="16">
        <v>90</v>
      </c>
      <c r="BZ115" s="16">
        <v>337</v>
      </c>
      <c r="CA115" s="16">
        <v>95</v>
      </c>
      <c r="CB115" s="16">
        <v>3</v>
      </c>
    </row>
    <row r="116" spans="1:80" s="32" customFormat="1" ht="15.6" x14ac:dyDescent="0.3">
      <c r="A116" s="38">
        <v>11</v>
      </c>
      <c r="B116" s="38" t="s">
        <v>135</v>
      </c>
      <c r="C116" s="38" t="s">
        <v>15</v>
      </c>
      <c r="D116" s="38" t="s">
        <v>475</v>
      </c>
      <c r="E116" s="38" t="s">
        <v>367</v>
      </c>
      <c r="F116" s="38" t="s">
        <v>473</v>
      </c>
      <c r="G116" s="16">
        <v>33171199.199999999</v>
      </c>
      <c r="H116" s="16">
        <v>33171199.199999999</v>
      </c>
      <c r="I116" s="16">
        <v>32437912.609999999</v>
      </c>
      <c r="J116" s="16">
        <v>111695.51</v>
      </c>
      <c r="K116" s="16">
        <v>3770623.63</v>
      </c>
      <c r="L116" s="16">
        <v>11592142.300000001</v>
      </c>
      <c r="M116" s="16">
        <v>0</v>
      </c>
      <c r="N116" s="16">
        <v>0</v>
      </c>
      <c r="O116" s="16">
        <v>995</v>
      </c>
      <c r="P116" s="16">
        <v>1921892.31</v>
      </c>
      <c r="Q116" s="16">
        <v>0</v>
      </c>
      <c r="R116" s="16">
        <v>0</v>
      </c>
      <c r="S116" s="16">
        <v>10550615.35</v>
      </c>
      <c r="T116" s="16">
        <v>3476245.3</v>
      </c>
      <c r="U116" s="16">
        <v>0</v>
      </c>
      <c r="V116" s="16">
        <v>0</v>
      </c>
      <c r="W116" s="16">
        <v>32815924.280000001</v>
      </c>
      <c r="X116" s="16">
        <v>0</v>
      </c>
      <c r="Y116" s="16">
        <v>32815924.280000001</v>
      </c>
      <c r="Z116" s="18">
        <v>8.0858920000000001E-2</v>
      </c>
      <c r="AA116" s="18">
        <v>4.24E-2</v>
      </c>
      <c r="AB116" s="16">
        <v>1391714.88</v>
      </c>
      <c r="AC116" s="16">
        <v>0</v>
      </c>
      <c r="AD116" s="16">
        <v>0</v>
      </c>
      <c r="AE116" s="16">
        <v>0</v>
      </c>
      <c r="AF116" s="16">
        <v>388.6</v>
      </c>
      <c r="AG116" s="16">
        <f t="shared" si="3"/>
        <v>388.6</v>
      </c>
      <c r="AH116" s="16">
        <v>688991.82</v>
      </c>
      <c r="AI116" s="16">
        <v>55288.42</v>
      </c>
      <c r="AJ116" s="16">
        <v>82345.929999999993</v>
      </c>
      <c r="AK116" s="16">
        <v>0</v>
      </c>
      <c r="AL116" s="16">
        <v>65885.259999999995</v>
      </c>
      <c r="AM116" s="16">
        <v>0</v>
      </c>
      <c r="AN116" s="16">
        <v>57213.18</v>
      </c>
      <c r="AO116" s="16">
        <v>10300</v>
      </c>
      <c r="AP116" s="16">
        <v>1465</v>
      </c>
      <c r="AQ116" s="16">
        <v>10244.08</v>
      </c>
      <c r="AR116" s="16">
        <v>30824.2</v>
      </c>
      <c r="AS116" s="16">
        <v>23049.46</v>
      </c>
      <c r="AT116" s="16">
        <v>564.85</v>
      </c>
      <c r="AU116" s="16">
        <v>1726.2</v>
      </c>
      <c r="AV116" s="16">
        <v>68687.8</v>
      </c>
      <c r="AW116" s="16">
        <v>0</v>
      </c>
      <c r="AX116" s="16">
        <v>1203145.1299999999</v>
      </c>
      <c r="AY116" s="34">
        <f t="shared" si="4"/>
        <v>0</v>
      </c>
      <c r="AZ116" s="16">
        <v>938666.48</v>
      </c>
      <c r="BA116" s="16">
        <v>0</v>
      </c>
      <c r="BB116" s="16">
        <v>196853</v>
      </c>
      <c r="BC116" s="16">
        <v>0</v>
      </c>
      <c r="BD116" s="16">
        <v>261756.21</v>
      </c>
      <c r="BE116" s="16">
        <v>0</v>
      </c>
      <c r="BF116" s="16">
        <v>0</v>
      </c>
      <c r="BG116" s="16">
        <v>0</v>
      </c>
      <c r="BH116" s="16">
        <f t="shared" si="5"/>
        <v>0</v>
      </c>
      <c r="BI116" s="16">
        <v>0</v>
      </c>
      <c r="BJ116" s="16">
        <v>4543</v>
      </c>
      <c r="BK116" s="16">
        <v>1811</v>
      </c>
      <c r="BL116" s="16">
        <v>17</v>
      </c>
      <c r="BM116" s="16">
        <v>-4</v>
      </c>
      <c r="BN116" s="16">
        <v>-42</v>
      </c>
      <c r="BO116" s="16">
        <v>-177</v>
      </c>
      <c r="BP116" s="16">
        <v>-193</v>
      </c>
      <c r="BQ116" s="16">
        <v>-490</v>
      </c>
      <c r="BR116" s="16">
        <v>0</v>
      </c>
      <c r="BS116" s="16">
        <v>4</v>
      </c>
      <c r="BT116" s="16">
        <v>-338</v>
      </c>
      <c r="BU116" s="16">
        <v>-3</v>
      </c>
      <c r="BV116" s="16">
        <v>5128</v>
      </c>
      <c r="BW116" s="16">
        <v>13</v>
      </c>
      <c r="BX116" s="16">
        <v>118</v>
      </c>
      <c r="BY116" s="16">
        <v>41</v>
      </c>
      <c r="BZ116" s="16">
        <v>174</v>
      </c>
      <c r="CA116" s="16">
        <v>0</v>
      </c>
      <c r="CB116" s="16">
        <v>5</v>
      </c>
    </row>
    <row r="117" spans="1:80" s="32" customFormat="1" ht="15.6" x14ac:dyDescent="0.3">
      <c r="A117" s="38">
        <v>11</v>
      </c>
      <c r="B117" s="38" t="s">
        <v>147</v>
      </c>
      <c r="C117" s="38" t="s">
        <v>148</v>
      </c>
      <c r="D117" s="38" t="s">
        <v>476</v>
      </c>
      <c r="E117" s="38" t="s">
        <v>364</v>
      </c>
      <c r="F117" s="38" t="s">
        <v>465</v>
      </c>
      <c r="G117" s="16">
        <v>80751070.629999995</v>
      </c>
      <c r="H117" s="16">
        <v>80756693.799999997</v>
      </c>
      <c r="I117" s="16">
        <v>79163495.159999996</v>
      </c>
      <c r="J117" s="16">
        <v>2845733.08</v>
      </c>
      <c r="K117" s="16">
        <v>9446578.7799999993</v>
      </c>
      <c r="L117" s="16">
        <v>19970853.52</v>
      </c>
      <c r="M117" s="16">
        <v>0</v>
      </c>
      <c r="N117" s="16">
        <v>0</v>
      </c>
      <c r="O117" s="16">
        <v>0</v>
      </c>
      <c r="P117" s="16">
        <v>3661433.31</v>
      </c>
      <c r="Q117" s="16">
        <v>0</v>
      </c>
      <c r="R117" s="16">
        <v>0</v>
      </c>
      <c r="S117" s="16">
        <v>26878821.670000002</v>
      </c>
      <c r="T117" s="16">
        <v>11391600.630000001</v>
      </c>
      <c r="U117" s="16">
        <v>0</v>
      </c>
      <c r="V117" s="16">
        <v>0</v>
      </c>
      <c r="W117" s="16">
        <v>77837630.239999995</v>
      </c>
      <c r="X117" s="16">
        <v>10049.69</v>
      </c>
      <c r="Y117" s="16">
        <v>77847679.930000007</v>
      </c>
      <c r="Z117" s="18">
        <v>8.5295919999999997E-2</v>
      </c>
      <c r="AA117" s="18">
        <v>4.6399999999999997E-2</v>
      </c>
      <c r="AB117" s="16">
        <v>3608099.61</v>
      </c>
      <c r="AC117" s="16">
        <v>0</v>
      </c>
      <c r="AD117" s="16">
        <v>0</v>
      </c>
      <c r="AE117" s="16">
        <v>10049.69</v>
      </c>
      <c r="AF117" s="16">
        <v>0</v>
      </c>
      <c r="AG117" s="16">
        <f t="shared" si="3"/>
        <v>10049.69</v>
      </c>
      <c r="AH117" s="16">
        <v>1643726.05</v>
      </c>
      <c r="AI117" s="16">
        <v>158664.89000000001</v>
      </c>
      <c r="AJ117" s="16">
        <v>414944.34</v>
      </c>
      <c r="AK117" s="16">
        <v>87352.48</v>
      </c>
      <c r="AL117" s="16">
        <v>546912.1</v>
      </c>
      <c r="AM117" s="16">
        <v>7821.91</v>
      </c>
      <c r="AN117" s="16">
        <v>43880.02</v>
      </c>
      <c r="AO117" s="16">
        <v>11600</v>
      </c>
      <c r="AP117" s="16">
        <v>13029.4</v>
      </c>
      <c r="AQ117" s="16">
        <v>0</v>
      </c>
      <c r="AR117" s="16">
        <v>81205.070000000007</v>
      </c>
      <c r="AS117" s="16">
        <v>20478.62</v>
      </c>
      <c r="AT117" s="16">
        <v>10065</v>
      </c>
      <c r="AU117" s="16">
        <v>0</v>
      </c>
      <c r="AV117" s="16">
        <v>56255.199999999997</v>
      </c>
      <c r="AW117" s="16">
        <v>0</v>
      </c>
      <c r="AX117" s="16">
        <v>3321784.84</v>
      </c>
      <c r="AY117" s="34">
        <f t="shared" si="4"/>
        <v>0</v>
      </c>
      <c r="AZ117" s="16">
        <v>1736004.73</v>
      </c>
      <c r="BA117" s="16">
        <v>0</v>
      </c>
      <c r="BB117" s="16">
        <v>196853</v>
      </c>
      <c r="BC117" s="16">
        <v>0</v>
      </c>
      <c r="BD117" s="16">
        <v>745396.84</v>
      </c>
      <c r="BE117" s="16">
        <v>0</v>
      </c>
      <c r="BF117" s="16">
        <v>0</v>
      </c>
      <c r="BG117" s="16">
        <v>0</v>
      </c>
      <c r="BH117" s="16">
        <f t="shared" si="5"/>
        <v>0</v>
      </c>
      <c r="BI117" s="16">
        <v>0</v>
      </c>
      <c r="BJ117" s="16">
        <v>11166</v>
      </c>
      <c r="BK117" s="16">
        <v>6031</v>
      </c>
      <c r="BL117" s="16">
        <v>157</v>
      </c>
      <c r="BM117" s="16">
        <v>-45</v>
      </c>
      <c r="BN117" s="16">
        <v>-119</v>
      </c>
      <c r="BO117" s="16">
        <v>-381</v>
      </c>
      <c r="BP117" s="16">
        <v>-770</v>
      </c>
      <c r="BQ117" s="16">
        <v>-1510</v>
      </c>
      <c r="BR117" s="16">
        <v>4</v>
      </c>
      <c r="BS117" s="16">
        <v>29</v>
      </c>
      <c r="BT117" s="16">
        <v>-851</v>
      </c>
      <c r="BU117" s="16">
        <v>-3</v>
      </c>
      <c r="BV117" s="16">
        <v>13708</v>
      </c>
      <c r="BW117" s="16">
        <v>13</v>
      </c>
      <c r="BX117" s="16">
        <v>336</v>
      </c>
      <c r="BY117" s="16">
        <v>97</v>
      </c>
      <c r="BZ117" s="16">
        <v>406</v>
      </c>
      <c r="CA117" s="16">
        <v>6</v>
      </c>
      <c r="CB117" s="16">
        <v>10</v>
      </c>
    </row>
    <row r="118" spans="1:80" s="32" customFormat="1" ht="15.6" x14ac:dyDescent="0.3">
      <c r="A118" s="38">
        <v>11</v>
      </c>
      <c r="B118" s="38" t="s">
        <v>156</v>
      </c>
      <c r="C118" s="38" t="s">
        <v>157</v>
      </c>
      <c r="D118" s="38" t="s">
        <v>477</v>
      </c>
      <c r="E118" s="38" t="s">
        <v>364</v>
      </c>
      <c r="F118" s="38" t="s">
        <v>465</v>
      </c>
      <c r="G118" s="16">
        <v>16606308.99</v>
      </c>
      <c r="H118" s="16">
        <v>16606308.99</v>
      </c>
      <c r="I118" s="16">
        <v>16266692.58</v>
      </c>
      <c r="J118" s="16">
        <v>282607.21999999997</v>
      </c>
      <c r="K118" s="16">
        <v>1517740.22</v>
      </c>
      <c r="L118" s="16">
        <v>4411061.63</v>
      </c>
      <c r="M118" s="16">
        <v>0</v>
      </c>
      <c r="N118" s="16">
        <v>1361.53</v>
      </c>
      <c r="O118" s="16">
        <v>0</v>
      </c>
      <c r="P118" s="16">
        <v>475526.77</v>
      </c>
      <c r="Q118" s="16">
        <v>0</v>
      </c>
      <c r="R118" s="16">
        <v>106.16</v>
      </c>
      <c r="S118" s="16">
        <v>7313202.6799999997</v>
      </c>
      <c r="T118" s="16">
        <v>1811933.44</v>
      </c>
      <c r="U118" s="16">
        <v>0</v>
      </c>
      <c r="V118" s="16">
        <v>0</v>
      </c>
      <c r="W118" s="16">
        <v>16691294.9</v>
      </c>
      <c r="X118" s="16">
        <v>1467.69</v>
      </c>
      <c r="Y118" s="16">
        <v>16692762.59</v>
      </c>
      <c r="Z118" s="18">
        <v>9.2775430000000006E-2</v>
      </c>
      <c r="AA118" s="18">
        <v>5.2400000000000002E-2</v>
      </c>
      <c r="AB118" s="16">
        <v>874288.12</v>
      </c>
      <c r="AC118" s="16">
        <v>0</v>
      </c>
      <c r="AD118" s="16">
        <v>0</v>
      </c>
      <c r="AE118" s="16">
        <v>0</v>
      </c>
      <c r="AF118" s="16">
        <v>169.7</v>
      </c>
      <c r="AG118" s="16">
        <f t="shared" si="3"/>
        <v>169.7</v>
      </c>
      <c r="AH118" s="16">
        <v>342335.94</v>
      </c>
      <c r="AI118" s="16">
        <v>36608.22</v>
      </c>
      <c r="AJ118" s="16">
        <v>83759.820000000007</v>
      </c>
      <c r="AK118" s="16">
        <v>0</v>
      </c>
      <c r="AL118" s="16">
        <v>41289</v>
      </c>
      <c r="AM118" s="16">
        <v>10463</v>
      </c>
      <c r="AN118" s="16">
        <v>38043.660000000003</v>
      </c>
      <c r="AO118" s="16">
        <v>10300</v>
      </c>
      <c r="AP118" s="16">
        <v>0</v>
      </c>
      <c r="AQ118" s="16">
        <v>5250</v>
      </c>
      <c r="AR118" s="16">
        <v>34935.22</v>
      </c>
      <c r="AS118" s="16">
        <v>2939.77</v>
      </c>
      <c r="AT118" s="16">
        <v>2076</v>
      </c>
      <c r="AU118" s="16">
        <v>509.4</v>
      </c>
      <c r="AV118" s="16">
        <v>10918.43</v>
      </c>
      <c r="AW118" s="16">
        <v>0</v>
      </c>
      <c r="AX118" s="16">
        <v>669199.66</v>
      </c>
      <c r="AY118" s="34">
        <f t="shared" si="4"/>
        <v>0</v>
      </c>
      <c r="AZ118" s="16">
        <v>490324.34</v>
      </c>
      <c r="BA118" s="16">
        <v>0</v>
      </c>
      <c r="BB118" s="16">
        <v>196852.92</v>
      </c>
      <c r="BC118" s="16">
        <v>0</v>
      </c>
      <c r="BD118" s="16">
        <v>148295.09</v>
      </c>
      <c r="BE118" s="16">
        <v>0</v>
      </c>
      <c r="BF118" s="16">
        <v>0</v>
      </c>
      <c r="BG118" s="16">
        <v>0</v>
      </c>
      <c r="BH118" s="16">
        <f t="shared" si="5"/>
        <v>0</v>
      </c>
      <c r="BI118" s="16">
        <v>0</v>
      </c>
      <c r="BJ118" s="16">
        <v>2098</v>
      </c>
      <c r="BK118" s="16">
        <v>807</v>
      </c>
      <c r="BL118" s="16">
        <v>0</v>
      </c>
      <c r="BM118" s="16">
        <v>0</v>
      </c>
      <c r="BN118" s="16">
        <v>-33</v>
      </c>
      <c r="BO118" s="16">
        <v>-112</v>
      </c>
      <c r="BP118" s="16">
        <v>-132</v>
      </c>
      <c r="BQ118" s="16">
        <v>-212</v>
      </c>
      <c r="BR118" s="16">
        <v>1</v>
      </c>
      <c r="BS118" s="16">
        <v>9</v>
      </c>
      <c r="BT118" s="16">
        <v>-214</v>
      </c>
      <c r="BU118" s="16">
        <v>-2</v>
      </c>
      <c r="BV118" s="16">
        <v>2210</v>
      </c>
      <c r="BW118" s="16">
        <v>1</v>
      </c>
      <c r="BX118" s="16">
        <v>89</v>
      </c>
      <c r="BY118" s="16">
        <v>16</v>
      </c>
      <c r="BZ118" s="16">
        <v>75</v>
      </c>
      <c r="CA118" s="16">
        <v>37</v>
      </c>
      <c r="CB118" s="16">
        <v>1</v>
      </c>
    </row>
    <row r="119" spans="1:80" s="32" customFormat="1" ht="15.6" x14ac:dyDescent="0.3">
      <c r="A119" s="38">
        <v>11</v>
      </c>
      <c r="B119" s="38" t="s">
        <v>335</v>
      </c>
      <c r="C119" s="38" t="s">
        <v>336</v>
      </c>
      <c r="D119" s="38" t="s">
        <v>478</v>
      </c>
      <c r="E119" s="38" t="s">
        <v>364</v>
      </c>
      <c r="F119" s="38" t="s">
        <v>465</v>
      </c>
      <c r="G119" s="16">
        <v>74571753.599999994</v>
      </c>
      <c r="H119" s="16">
        <v>74571753.599999994</v>
      </c>
      <c r="I119" s="16">
        <v>73742741.629999995</v>
      </c>
      <c r="J119" s="16">
        <v>3268309.12</v>
      </c>
      <c r="K119" s="16">
        <v>8231250.7000000002</v>
      </c>
      <c r="L119" s="16">
        <v>17076822.93</v>
      </c>
      <c r="M119" s="16">
        <v>0</v>
      </c>
      <c r="N119" s="16">
        <v>0</v>
      </c>
      <c r="O119" s="16">
        <v>0</v>
      </c>
      <c r="P119" s="16">
        <v>3021073.55</v>
      </c>
      <c r="Q119" s="16">
        <v>0</v>
      </c>
      <c r="R119" s="16">
        <v>0</v>
      </c>
      <c r="S119" s="16">
        <v>31443743.09</v>
      </c>
      <c r="T119" s="16">
        <v>7866752.3899999997</v>
      </c>
      <c r="U119" s="16">
        <v>0</v>
      </c>
      <c r="V119" s="16">
        <v>0</v>
      </c>
      <c r="W119" s="16">
        <v>73857854.969999999</v>
      </c>
      <c r="X119" s="16">
        <v>21765.26</v>
      </c>
      <c r="Y119" s="16">
        <v>73879620.230000004</v>
      </c>
      <c r="Z119" s="18">
        <v>9.4297549999999994E-2</v>
      </c>
      <c r="AA119" s="18">
        <v>3.9899999999999998E-2</v>
      </c>
      <c r="AB119" s="16">
        <v>2949903.19</v>
      </c>
      <c r="AC119" s="16">
        <v>0</v>
      </c>
      <c r="AD119" s="16">
        <v>0</v>
      </c>
      <c r="AE119" s="16">
        <v>0</v>
      </c>
      <c r="AF119" s="16">
        <v>483.3</v>
      </c>
      <c r="AG119" s="16">
        <f t="shared" si="3"/>
        <v>483.3</v>
      </c>
      <c r="AH119" s="16">
        <v>1612958.65</v>
      </c>
      <c r="AI119" s="16">
        <v>126936.1</v>
      </c>
      <c r="AJ119" s="16">
        <v>410682.23</v>
      </c>
      <c r="AK119" s="16">
        <v>0</v>
      </c>
      <c r="AL119" s="16">
        <v>150252.95000000001</v>
      </c>
      <c r="AM119" s="16">
        <v>5493.81</v>
      </c>
      <c r="AN119" s="16">
        <v>48772.3</v>
      </c>
      <c r="AO119" s="16">
        <v>10800</v>
      </c>
      <c r="AP119" s="16">
        <v>12370.1</v>
      </c>
      <c r="AQ119" s="16">
        <v>4852.66</v>
      </c>
      <c r="AR119" s="16">
        <v>86190.71</v>
      </c>
      <c r="AS119" s="16">
        <v>35763.5</v>
      </c>
      <c r="AT119" s="16">
        <v>24519.17</v>
      </c>
      <c r="AU119" s="16">
        <v>0</v>
      </c>
      <c r="AV119" s="16">
        <v>14666.67</v>
      </c>
      <c r="AW119" s="16">
        <v>0</v>
      </c>
      <c r="AX119" s="16">
        <v>2708769.26</v>
      </c>
      <c r="AY119" s="34">
        <f t="shared" si="4"/>
        <v>0</v>
      </c>
      <c r="AZ119" s="16">
        <v>1416069.48</v>
      </c>
      <c r="BA119" s="16">
        <v>61.46</v>
      </c>
      <c r="BB119" s="16">
        <v>196852.92</v>
      </c>
      <c r="BC119" s="16">
        <v>0</v>
      </c>
      <c r="BD119" s="16">
        <v>585849.88</v>
      </c>
      <c r="BE119" s="16">
        <v>0</v>
      </c>
      <c r="BF119" s="16">
        <v>0</v>
      </c>
      <c r="BG119" s="16">
        <v>0</v>
      </c>
      <c r="BH119" s="16">
        <f t="shared" si="5"/>
        <v>0</v>
      </c>
      <c r="BI119" s="16">
        <v>0</v>
      </c>
      <c r="BJ119" s="16">
        <v>8665</v>
      </c>
      <c r="BK119" s="16">
        <v>3789</v>
      </c>
      <c r="BL119" s="16">
        <v>0</v>
      </c>
      <c r="BM119" s="16">
        <v>0</v>
      </c>
      <c r="BN119" s="16">
        <v>-119</v>
      </c>
      <c r="BO119" s="16">
        <v>-476</v>
      </c>
      <c r="BP119" s="16">
        <v>-523</v>
      </c>
      <c r="BQ119" s="16">
        <v>-756</v>
      </c>
      <c r="BR119" s="16">
        <v>42</v>
      </c>
      <c r="BS119" s="16">
        <v>-4</v>
      </c>
      <c r="BT119" s="16">
        <v>-720</v>
      </c>
      <c r="BU119" s="16">
        <v>-11</v>
      </c>
      <c r="BV119" s="16">
        <v>9887</v>
      </c>
      <c r="BW119" s="16">
        <v>9</v>
      </c>
      <c r="BX119" s="16">
        <v>307</v>
      </c>
      <c r="BY119" s="16">
        <v>95</v>
      </c>
      <c r="BZ119" s="16">
        <v>392</v>
      </c>
      <c r="CA119" s="16">
        <v>2</v>
      </c>
      <c r="CB119" s="16">
        <v>7</v>
      </c>
    </row>
    <row r="120" spans="1:80" s="32" customFormat="1" ht="15.6" x14ac:dyDescent="0.3">
      <c r="A120" s="38">
        <v>11</v>
      </c>
      <c r="B120" s="38" t="s">
        <v>215</v>
      </c>
      <c r="C120" s="38" t="s">
        <v>15</v>
      </c>
      <c r="D120" s="38" t="s">
        <v>476</v>
      </c>
      <c r="E120" s="38" t="s">
        <v>364</v>
      </c>
      <c r="F120" s="38" t="s">
        <v>465</v>
      </c>
      <c r="G120" s="16">
        <v>79637250.189999998</v>
      </c>
      <c r="H120" s="16">
        <v>79637250.189999998</v>
      </c>
      <c r="I120" s="16">
        <v>77558877</v>
      </c>
      <c r="J120" s="16">
        <v>4824616.59</v>
      </c>
      <c r="K120" s="16">
        <v>7767695.6200000001</v>
      </c>
      <c r="L120" s="16">
        <v>20506143.120000001</v>
      </c>
      <c r="M120" s="16">
        <v>0</v>
      </c>
      <c r="N120" s="16">
        <v>0</v>
      </c>
      <c r="O120" s="16">
        <v>0</v>
      </c>
      <c r="P120" s="16">
        <v>3507660.55</v>
      </c>
      <c r="Q120" s="16">
        <v>0</v>
      </c>
      <c r="R120" s="16">
        <v>0</v>
      </c>
      <c r="S120" s="16">
        <v>25602111.5</v>
      </c>
      <c r="T120" s="16">
        <v>11065722.59</v>
      </c>
      <c r="U120" s="16">
        <v>0</v>
      </c>
      <c r="V120" s="16">
        <v>0</v>
      </c>
      <c r="W120" s="16">
        <v>76887110.560000002</v>
      </c>
      <c r="X120" s="16">
        <v>0</v>
      </c>
      <c r="Y120" s="16">
        <v>76887110.560000002</v>
      </c>
      <c r="Z120" s="18">
        <v>3.6657259999999997E-2</v>
      </c>
      <c r="AA120" s="18">
        <v>4.7E-2</v>
      </c>
      <c r="AB120" s="16">
        <v>3610889.97</v>
      </c>
      <c r="AC120" s="16">
        <v>0</v>
      </c>
      <c r="AD120" s="16">
        <v>0</v>
      </c>
      <c r="AE120" s="16">
        <v>0</v>
      </c>
      <c r="AF120" s="16">
        <v>0</v>
      </c>
      <c r="AG120" s="16">
        <f t="shared" si="3"/>
        <v>0</v>
      </c>
      <c r="AH120" s="16">
        <v>1911227.11</v>
      </c>
      <c r="AI120" s="16">
        <v>158704.48000000001</v>
      </c>
      <c r="AJ120" s="16">
        <v>428568.32000000001</v>
      </c>
      <c r="AK120" s="16">
        <v>127.5</v>
      </c>
      <c r="AL120" s="16">
        <v>205168.89</v>
      </c>
      <c r="AM120" s="16">
        <v>5534.69</v>
      </c>
      <c r="AN120" s="16">
        <v>62785.71</v>
      </c>
      <c r="AO120" s="16">
        <v>11800</v>
      </c>
      <c r="AP120" s="16">
        <v>0</v>
      </c>
      <c r="AQ120" s="16">
        <v>0</v>
      </c>
      <c r="AR120" s="16">
        <v>120338.09</v>
      </c>
      <c r="AS120" s="16">
        <v>39346.25</v>
      </c>
      <c r="AT120" s="16">
        <v>33905</v>
      </c>
      <c r="AU120" s="16">
        <v>2873.52</v>
      </c>
      <c r="AV120" s="16">
        <v>60147.24</v>
      </c>
      <c r="AW120" s="16">
        <v>0</v>
      </c>
      <c r="AX120" s="16">
        <v>3366902.58</v>
      </c>
      <c r="AY120" s="34">
        <f t="shared" si="4"/>
        <v>0</v>
      </c>
      <c r="AZ120" s="16">
        <v>1576528.86</v>
      </c>
      <c r="BA120" s="16">
        <v>0</v>
      </c>
      <c r="BB120" s="16">
        <v>196853</v>
      </c>
      <c r="BC120" s="16">
        <v>0</v>
      </c>
      <c r="BD120" s="16">
        <v>775972.73</v>
      </c>
      <c r="BE120" s="16">
        <v>0</v>
      </c>
      <c r="BF120" s="16">
        <v>0</v>
      </c>
      <c r="BG120" s="16">
        <v>0</v>
      </c>
      <c r="BH120" s="16">
        <f t="shared" si="5"/>
        <v>0</v>
      </c>
      <c r="BI120" s="16">
        <v>0</v>
      </c>
      <c r="BJ120" s="16">
        <v>11984</v>
      </c>
      <c r="BK120" s="16">
        <v>5702</v>
      </c>
      <c r="BL120" s="16">
        <v>1</v>
      </c>
      <c r="BM120" s="16">
        <v>-1</v>
      </c>
      <c r="BN120" s="16">
        <v>-105</v>
      </c>
      <c r="BO120" s="16">
        <v>-434</v>
      </c>
      <c r="BP120" s="16">
        <v>-812</v>
      </c>
      <c r="BQ120" s="16">
        <v>-1817</v>
      </c>
      <c r="BR120" s="16">
        <v>31</v>
      </c>
      <c r="BS120" s="16">
        <v>-19</v>
      </c>
      <c r="BT120" s="16">
        <v>-998</v>
      </c>
      <c r="BU120" s="16">
        <v>-4</v>
      </c>
      <c r="BV120" s="16">
        <v>13528</v>
      </c>
      <c r="BW120" s="16">
        <v>47</v>
      </c>
      <c r="BX120" s="16">
        <v>347</v>
      </c>
      <c r="BY120" s="16">
        <v>100</v>
      </c>
      <c r="BZ120" s="16">
        <v>539</v>
      </c>
      <c r="CA120" s="16">
        <v>5</v>
      </c>
      <c r="CB120" s="16">
        <v>17</v>
      </c>
    </row>
    <row r="121" spans="1:80" s="32" customFormat="1" ht="15.6" x14ac:dyDescent="0.3">
      <c r="A121" s="38">
        <v>12</v>
      </c>
      <c r="B121" s="38" t="s">
        <v>35</v>
      </c>
      <c r="C121" s="38" t="s">
        <v>36</v>
      </c>
      <c r="D121" s="38" t="s">
        <v>479</v>
      </c>
      <c r="E121" s="41"/>
      <c r="F121" s="38" t="s">
        <v>480</v>
      </c>
      <c r="G121" s="16">
        <v>15338031.98</v>
      </c>
      <c r="H121" s="16">
        <v>15338031.98</v>
      </c>
      <c r="I121" s="16">
        <v>15218019.23</v>
      </c>
      <c r="J121" s="16">
        <v>0</v>
      </c>
      <c r="K121" s="16">
        <v>1074623.23</v>
      </c>
      <c r="L121" s="16">
        <v>3381743.68</v>
      </c>
      <c r="M121" s="16">
        <v>0</v>
      </c>
      <c r="N121" s="16">
        <v>0</v>
      </c>
      <c r="O121" s="16">
        <v>0</v>
      </c>
      <c r="P121" s="16">
        <v>1287289.8899999999</v>
      </c>
      <c r="Q121" s="16">
        <v>0</v>
      </c>
      <c r="R121" s="16">
        <v>0</v>
      </c>
      <c r="S121" s="16">
        <v>6969060.4699999997</v>
      </c>
      <c r="T121" s="16">
        <v>1605295.89</v>
      </c>
      <c r="U121" s="16">
        <v>0</v>
      </c>
      <c r="V121" s="16">
        <v>0</v>
      </c>
      <c r="W121" s="16">
        <v>14318013.16</v>
      </c>
      <c r="X121" s="16">
        <v>1074103.01</v>
      </c>
      <c r="Y121" s="16">
        <v>15392116.17</v>
      </c>
      <c r="Z121" s="18">
        <v>7.6594800000000005E-2</v>
      </c>
      <c r="AA121" s="18">
        <v>7.4999999999999997E-2</v>
      </c>
      <c r="AB121" s="16">
        <v>1074103.01</v>
      </c>
      <c r="AC121" s="16">
        <v>0</v>
      </c>
      <c r="AD121" s="16">
        <v>0</v>
      </c>
      <c r="AE121" s="16">
        <v>0</v>
      </c>
      <c r="AF121" s="16">
        <v>0</v>
      </c>
      <c r="AG121" s="16">
        <f t="shared" si="3"/>
        <v>0</v>
      </c>
      <c r="AH121" s="16">
        <v>377153.51</v>
      </c>
      <c r="AI121" s="16">
        <v>40947.85</v>
      </c>
      <c r="AJ121" s="16">
        <v>83659</v>
      </c>
      <c r="AK121" s="16">
        <v>0</v>
      </c>
      <c r="AL121" s="16">
        <v>27945</v>
      </c>
      <c r="AM121" s="16">
        <v>0</v>
      </c>
      <c r="AN121" s="16">
        <v>51933.57</v>
      </c>
      <c r="AO121" s="16">
        <v>9913</v>
      </c>
      <c r="AP121" s="16">
        <v>71057</v>
      </c>
      <c r="AQ121" s="16">
        <v>0</v>
      </c>
      <c r="AR121" s="16">
        <v>30288.09</v>
      </c>
      <c r="AS121" s="16">
        <v>16215.97</v>
      </c>
      <c r="AT121" s="16">
        <v>0</v>
      </c>
      <c r="AU121" s="16">
        <v>0</v>
      </c>
      <c r="AV121" s="16">
        <v>10770.2</v>
      </c>
      <c r="AW121" s="16">
        <v>0</v>
      </c>
      <c r="AX121" s="16">
        <v>801705.17</v>
      </c>
      <c r="AY121" s="34">
        <f t="shared" si="4"/>
        <v>0</v>
      </c>
      <c r="AZ121" s="16">
        <v>136182.95000000001</v>
      </c>
      <c r="BA121" s="16">
        <v>0</v>
      </c>
      <c r="BB121" s="16">
        <v>196853</v>
      </c>
      <c r="BC121" s="16">
        <v>0</v>
      </c>
      <c r="BD121" s="16">
        <v>188638.24</v>
      </c>
      <c r="BE121" s="16">
        <v>0</v>
      </c>
      <c r="BF121" s="16">
        <v>0</v>
      </c>
      <c r="BG121" s="16">
        <v>0</v>
      </c>
      <c r="BH121" s="16">
        <f t="shared" si="5"/>
        <v>0</v>
      </c>
      <c r="BI121" s="16">
        <v>0</v>
      </c>
      <c r="BJ121" s="16">
        <v>2638</v>
      </c>
      <c r="BK121" s="16">
        <v>845</v>
      </c>
      <c r="BL121" s="16">
        <v>7</v>
      </c>
      <c r="BM121" s="16">
        <v>3</v>
      </c>
      <c r="BN121" s="16">
        <v>-20</v>
      </c>
      <c r="BO121" s="16">
        <v>-80</v>
      </c>
      <c r="BP121" s="16">
        <v>-85</v>
      </c>
      <c r="BQ121" s="16">
        <v>-128</v>
      </c>
      <c r="BR121" s="16">
        <v>0</v>
      </c>
      <c r="BS121" s="16">
        <v>-14</v>
      </c>
      <c r="BT121" s="16">
        <v>-378</v>
      </c>
      <c r="BU121" s="16">
        <v>-1</v>
      </c>
      <c r="BV121" s="16">
        <v>2787</v>
      </c>
      <c r="BW121" s="16">
        <v>0</v>
      </c>
      <c r="BX121" s="16">
        <v>63</v>
      </c>
      <c r="BY121" s="16">
        <v>33</v>
      </c>
      <c r="BZ121" s="16">
        <v>276</v>
      </c>
      <c r="CA121" s="16">
        <v>4</v>
      </c>
      <c r="CB121" s="16">
        <v>2</v>
      </c>
    </row>
    <row r="122" spans="1:80" s="32" customFormat="1" ht="15.6" x14ac:dyDescent="0.3">
      <c r="A122" s="38">
        <v>12</v>
      </c>
      <c r="B122" s="38" t="s">
        <v>77</v>
      </c>
      <c r="C122" s="38" t="s">
        <v>78</v>
      </c>
      <c r="D122" s="38" t="s">
        <v>481</v>
      </c>
      <c r="E122" s="41"/>
      <c r="F122" s="38" t="s">
        <v>482</v>
      </c>
      <c r="G122" s="16">
        <v>3611930.91</v>
      </c>
      <c r="H122" s="16">
        <v>3612239.05</v>
      </c>
      <c r="I122" s="16">
        <v>3604432.46</v>
      </c>
      <c r="J122" s="16">
        <v>8855.41</v>
      </c>
      <c r="K122" s="16">
        <v>85547.78</v>
      </c>
      <c r="L122" s="16">
        <v>253070.07999999999</v>
      </c>
      <c r="M122" s="16">
        <v>0</v>
      </c>
      <c r="N122" s="16">
        <v>0</v>
      </c>
      <c r="O122" s="16">
        <v>0</v>
      </c>
      <c r="P122" s="16">
        <v>224950.53</v>
      </c>
      <c r="Q122" s="16">
        <v>0</v>
      </c>
      <c r="R122" s="16">
        <v>0</v>
      </c>
      <c r="S122" s="16">
        <v>2477031.4700000002</v>
      </c>
      <c r="T122" s="16">
        <v>257372.18</v>
      </c>
      <c r="U122" s="16">
        <v>0</v>
      </c>
      <c r="V122" s="16">
        <v>0</v>
      </c>
      <c r="W122" s="16">
        <v>3306827.45</v>
      </c>
      <c r="X122" s="16">
        <v>272469.26</v>
      </c>
      <c r="Y122" s="16">
        <v>3579296.71</v>
      </c>
      <c r="Z122" s="18">
        <v>4.9856369999999997E-2</v>
      </c>
      <c r="AA122" s="18">
        <v>8.2299999999999998E-2</v>
      </c>
      <c r="AB122" s="16">
        <v>272161.12</v>
      </c>
      <c r="AC122" s="16">
        <v>0</v>
      </c>
      <c r="AD122" s="16">
        <v>0</v>
      </c>
      <c r="AE122" s="16">
        <v>308.14</v>
      </c>
      <c r="AF122" s="16">
        <v>0</v>
      </c>
      <c r="AG122" s="16">
        <f t="shared" si="3"/>
        <v>308.14</v>
      </c>
      <c r="AH122" s="16">
        <v>49279.99</v>
      </c>
      <c r="AI122" s="16">
        <v>3891.53</v>
      </c>
      <c r="AJ122" s="16">
        <v>3977.54</v>
      </c>
      <c r="AK122" s="16">
        <v>0</v>
      </c>
      <c r="AL122" s="16">
        <v>934.46</v>
      </c>
      <c r="AM122" s="16">
        <v>0</v>
      </c>
      <c r="AN122" s="16">
        <v>10829.21</v>
      </c>
      <c r="AO122" s="16">
        <v>4651</v>
      </c>
      <c r="AP122" s="16">
        <v>0</v>
      </c>
      <c r="AQ122" s="16">
        <v>0</v>
      </c>
      <c r="AR122" s="16">
        <v>9487.1</v>
      </c>
      <c r="AS122" s="16">
        <v>842.88</v>
      </c>
      <c r="AT122" s="16">
        <v>0</v>
      </c>
      <c r="AU122" s="16">
        <v>1200</v>
      </c>
      <c r="AV122" s="16">
        <v>0</v>
      </c>
      <c r="AW122" s="16">
        <v>66805.179999999993</v>
      </c>
      <c r="AX122" s="16">
        <v>92105.41</v>
      </c>
      <c r="AY122" s="34">
        <f t="shared" si="4"/>
        <v>0.7253122265022216</v>
      </c>
      <c r="AZ122" s="16">
        <v>5526.19</v>
      </c>
      <c r="BA122" s="16">
        <v>0</v>
      </c>
      <c r="BB122" s="16">
        <v>180215</v>
      </c>
      <c r="BC122" s="16">
        <v>0</v>
      </c>
      <c r="BD122" s="16">
        <v>20508.02</v>
      </c>
      <c r="BE122" s="16">
        <v>0</v>
      </c>
      <c r="BF122" s="16">
        <v>0</v>
      </c>
      <c r="BG122" s="16">
        <v>0</v>
      </c>
      <c r="BH122" s="16">
        <f t="shared" si="5"/>
        <v>0</v>
      </c>
      <c r="BI122" s="16">
        <v>0</v>
      </c>
      <c r="BJ122" s="16">
        <v>565</v>
      </c>
      <c r="BK122" s="16">
        <v>130</v>
      </c>
      <c r="BL122" s="16">
        <v>0</v>
      </c>
      <c r="BM122" s="16">
        <v>0</v>
      </c>
      <c r="BN122" s="16">
        <v>0</v>
      </c>
      <c r="BO122" s="16">
        <v>-18</v>
      </c>
      <c r="BP122" s="16">
        <v>-11</v>
      </c>
      <c r="BQ122" s="16">
        <v>-24</v>
      </c>
      <c r="BR122" s="16">
        <v>0</v>
      </c>
      <c r="BS122" s="16">
        <v>0</v>
      </c>
      <c r="BT122" s="16">
        <v>-108</v>
      </c>
      <c r="BU122" s="16">
        <v>-2</v>
      </c>
      <c r="BV122" s="16">
        <v>532</v>
      </c>
      <c r="BW122" s="16">
        <v>1</v>
      </c>
      <c r="BX122" s="16">
        <v>16</v>
      </c>
      <c r="BY122" s="16">
        <v>20</v>
      </c>
      <c r="BZ122" s="16">
        <v>72</v>
      </c>
      <c r="CA122" s="16">
        <v>0</v>
      </c>
      <c r="CB122" s="16">
        <v>0</v>
      </c>
    </row>
    <row r="123" spans="1:80" s="32" customFormat="1" ht="15.6" x14ac:dyDescent="0.3">
      <c r="A123" s="38">
        <v>12</v>
      </c>
      <c r="B123" s="38" t="s">
        <v>80</v>
      </c>
      <c r="C123" s="38" t="s">
        <v>81</v>
      </c>
      <c r="D123" s="38" t="s">
        <v>483</v>
      </c>
      <c r="E123" s="38" t="s">
        <v>364</v>
      </c>
      <c r="F123" s="38" t="s">
        <v>484</v>
      </c>
      <c r="G123" s="16">
        <v>3428076.42</v>
      </c>
      <c r="H123" s="16">
        <v>3428076.42</v>
      </c>
      <c r="I123" s="16">
        <f>3428076.42-51775.16</f>
        <v>3376301.26</v>
      </c>
      <c r="J123" s="16">
        <v>41272.36</v>
      </c>
      <c r="K123" s="16">
        <v>176045.3</v>
      </c>
      <c r="L123" s="16">
        <v>251541.97</v>
      </c>
      <c r="M123" s="16">
        <v>0</v>
      </c>
      <c r="N123" s="16">
        <v>0</v>
      </c>
      <c r="O123" s="16">
        <v>772.03</v>
      </c>
      <c r="P123" s="16">
        <v>272499.23</v>
      </c>
      <c r="Q123" s="16">
        <v>0</v>
      </c>
      <c r="R123" s="16">
        <v>0</v>
      </c>
      <c r="S123" s="16">
        <v>2021434.12</v>
      </c>
      <c r="T123" s="16">
        <v>290225.51</v>
      </c>
      <c r="U123" s="16">
        <v>0</v>
      </c>
      <c r="V123" s="16">
        <v>0</v>
      </c>
      <c r="W123" s="16">
        <v>3054465.25</v>
      </c>
      <c r="X123" s="16">
        <v>305449.87</v>
      </c>
      <c r="Y123" s="16">
        <v>3359915.12</v>
      </c>
      <c r="Z123" s="18">
        <v>3.7600000000000001E-2</v>
      </c>
      <c r="AA123" s="18">
        <v>0.1</v>
      </c>
      <c r="AB123" s="16">
        <v>305449.87</v>
      </c>
      <c r="AC123" s="16">
        <v>0</v>
      </c>
      <c r="AD123" s="16">
        <v>0</v>
      </c>
      <c r="AE123" s="16">
        <v>0</v>
      </c>
      <c r="AF123" s="16">
        <v>0</v>
      </c>
      <c r="AG123" s="16">
        <f t="shared" si="3"/>
        <v>0</v>
      </c>
      <c r="AH123" s="16">
        <v>72914.399999999994</v>
      </c>
      <c r="AI123" s="16">
        <v>4645.33</v>
      </c>
      <c r="AJ123" s="16">
        <v>13038.96</v>
      </c>
      <c r="AK123" s="16">
        <v>0</v>
      </c>
      <c r="AL123" s="16">
        <v>18506.54</v>
      </c>
      <c r="AM123" s="16">
        <v>0</v>
      </c>
      <c r="AN123" s="16">
        <v>9395.31</v>
      </c>
      <c r="AO123" s="16">
        <v>4766</v>
      </c>
      <c r="AP123" s="16">
        <v>0</v>
      </c>
      <c r="AQ123" s="16">
        <v>0</v>
      </c>
      <c r="AR123" s="16">
        <v>16589.22</v>
      </c>
      <c r="AS123" s="16">
        <v>8119.03</v>
      </c>
      <c r="AT123" s="16">
        <v>0</v>
      </c>
      <c r="AU123" s="16">
        <v>0</v>
      </c>
      <c r="AV123" s="16">
        <v>4652.53</v>
      </c>
      <c r="AW123" s="16">
        <v>160361.38</v>
      </c>
      <c r="AX123" s="16">
        <v>174522.69</v>
      </c>
      <c r="AY123" s="34">
        <f t="shared" si="4"/>
        <v>0.91885691195798092</v>
      </c>
      <c r="AZ123" s="16">
        <v>47864.54</v>
      </c>
      <c r="BA123" s="16">
        <v>0</v>
      </c>
      <c r="BB123" s="16">
        <v>130899</v>
      </c>
      <c r="BC123" s="16">
        <v>0</v>
      </c>
      <c r="BD123" s="16">
        <v>7.92</v>
      </c>
      <c r="BE123" s="16">
        <v>0</v>
      </c>
      <c r="BF123" s="16">
        <v>0</v>
      </c>
      <c r="BG123" s="16">
        <v>0</v>
      </c>
      <c r="BH123" s="16">
        <f t="shared" si="5"/>
        <v>0</v>
      </c>
      <c r="BI123" s="16">
        <v>0</v>
      </c>
      <c r="BJ123" s="16">
        <v>440</v>
      </c>
      <c r="BK123" s="16">
        <v>182</v>
      </c>
      <c r="BL123" s="16">
        <v>0</v>
      </c>
      <c r="BM123" s="16">
        <v>-1</v>
      </c>
      <c r="BN123" s="16">
        <v>-10</v>
      </c>
      <c r="BO123" s="16">
        <v>-28</v>
      </c>
      <c r="BP123" s="16">
        <v>-29</v>
      </c>
      <c r="BQ123" s="16">
        <v>-28</v>
      </c>
      <c r="BR123" s="16">
        <v>0</v>
      </c>
      <c r="BS123" s="16">
        <v>-1</v>
      </c>
      <c r="BT123" s="16">
        <v>-76</v>
      </c>
      <c r="BU123" s="16">
        <v>-2</v>
      </c>
      <c r="BV123" s="16">
        <v>447</v>
      </c>
      <c r="BW123" s="16">
        <v>0</v>
      </c>
      <c r="BX123" s="16">
        <v>23</v>
      </c>
      <c r="BY123" s="16">
        <v>16</v>
      </c>
      <c r="BZ123" s="16">
        <v>35</v>
      </c>
      <c r="CA123" s="16">
        <v>0</v>
      </c>
      <c r="CB123" s="16">
        <v>0</v>
      </c>
    </row>
    <row r="124" spans="1:80" s="32" customFormat="1" ht="15.6" x14ac:dyDescent="0.3">
      <c r="A124" s="38">
        <v>12</v>
      </c>
      <c r="B124" s="38" t="s">
        <v>127</v>
      </c>
      <c r="C124" s="38" t="s">
        <v>128</v>
      </c>
      <c r="D124" s="38" t="s">
        <v>485</v>
      </c>
      <c r="E124" s="41"/>
      <c r="F124" s="38" t="s">
        <v>480</v>
      </c>
      <c r="G124" s="16">
        <v>40572349.829999998</v>
      </c>
      <c r="H124" s="16">
        <v>40572711.590000004</v>
      </c>
      <c r="I124" s="16">
        <v>40263398.509999998</v>
      </c>
      <c r="J124" s="16">
        <v>0</v>
      </c>
      <c r="K124" s="16">
        <v>3224629.74</v>
      </c>
      <c r="L124" s="16">
        <v>5357770.7699999996</v>
      </c>
      <c r="M124" s="16">
        <v>0</v>
      </c>
      <c r="N124" s="16">
        <v>0</v>
      </c>
      <c r="O124" s="16">
        <v>53762.28</v>
      </c>
      <c r="P124" s="16">
        <v>4528223.17</v>
      </c>
      <c r="Q124" s="16">
        <v>0</v>
      </c>
      <c r="R124" s="16">
        <v>0</v>
      </c>
      <c r="S124" s="16">
        <v>19544286.41</v>
      </c>
      <c r="T124" s="16">
        <v>3503472.34</v>
      </c>
      <c r="U124" s="16">
        <v>0</v>
      </c>
      <c r="V124" s="16">
        <v>0</v>
      </c>
      <c r="W124" s="16">
        <v>36219278.869999997</v>
      </c>
      <c r="X124" s="16">
        <v>2194700.65</v>
      </c>
      <c r="Y124" s="16">
        <v>38413979.520000003</v>
      </c>
      <c r="Z124" s="18">
        <v>0.1010322</v>
      </c>
      <c r="AA124" s="18">
        <v>5.9299999999999999E-2</v>
      </c>
      <c r="AB124" s="16">
        <v>2147751.64</v>
      </c>
      <c r="AC124" s="16">
        <v>0</v>
      </c>
      <c r="AD124" s="16">
        <v>0</v>
      </c>
      <c r="AE124" s="16">
        <v>361.76</v>
      </c>
      <c r="AF124" s="16">
        <v>0</v>
      </c>
      <c r="AG124" s="16">
        <f t="shared" si="3"/>
        <v>361.76</v>
      </c>
      <c r="AH124" s="16">
        <v>1062526.93</v>
      </c>
      <c r="AI124" s="16">
        <v>88654.46</v>
      </c>
      <c r="AJ124" s="16">
        <v>243332.92</v>
      </c>
      <c r="AK124" s="16">
        <v>0</v>
      </c>
      <c r="AL124" s="16">
        <v>121120.61</v>
      </c>
      <c r="AM124" s="16">
        <v>36137.040000000001</v>
      </c>
      <c r="AN124" s="16">
        <v>86120.84</v>
      </c>
      <c r="AO124" s="16">
        <v>21547</v>
      </c>
      <c r="AP124" s="16">
        <v>0</v>
      </c>
      <c r="AQ124" s="16">
        <v>0</v>
      </c>
      <c r="AR124" s="16">
        <v>82523.649999999994</v>
      </c>
      <c r="AS124" s="16">
        <v>13584.14</v>
      </c>
      <c r="AT124" s="16">
        <v>0</v>
      </c>
      <c r="AU124" s="16">
        <v>31491.88</v>
      </c>
      <c r="AV124" s="16">
        <v>18995.509999999998</v>
      </c>
      <c r="AW124" s="16">
        <v>0</v>
      </c>
      <c r="AX124" s="16">
        <v>1953046.36</v>
      </c>
      <c r="AY124" s="34">
        <f t="shared" si="4"/>
        <v>0</v>
      </c>
      <c r="AZ124" s="16">
        <v>828412.07</v>
      </c>
      <c r="BA124" s="16">
        <v>498.8</v>
      </c>
      <c r="BB124" s="16">
        <v>196852.8</v>
      </c>
      <c r="BC124" s="16">
        <v>0</v>
      </c>
      <c r="BD124" s="16">
        <v>348581.36</v>
      </c>
      <c r="BE124" s="16">
        <v>0</v>
      </c>
      <c r="BF124" s="16">
        <v>0</v>
      </c>
      <c r="BG124" s="16">
        <v>0</v>
      </c>
      <c r="BH124" s="16">
        <f t="shared" si="5"/>
        <v>0</v>
      </c>
      <c r="BI124" s="16">
        <v>0</v>
      </c>
      <c r="BJ124" s="16">
        <v>6516</v>
      </c>
      <c r="BK124" s="16">
        <v>2069</v>
      </c>
      <c r="BL124" s="16">
        <v>0</v>
      </c>
      <c r="BM124" s="16">
        <v>0</v>
      </c>
      <c r="BN124" s="16">
        <v>-57</v>
      </c>
      <c r="BO124" s="16">
        <v>-138</v>
      </c>
      <c r="BP124" s="16">
        <v>-192</v>
      </c>
      <c r="BQ124" s="16">
        <v>-329</v>
      </c>
      <c r="BR124" s="16">
        <v>64</v>
      </c>
      <c r="BS124" s="16">
        <v>39</v>
      </c>
      <c r="BT124" s="16">
        <v>-865</v>
      </c>
      <c r="BU124" s="16">
        <v>-3</v>
      </c>
      <c r="BV124" s="16">
        <v>7104</v>
      </c>
      <c r="BW124" s="16">
        <v>0</v>
      </c>
      <c r="BX124" s="16">
        <v>181</v>
      </c>
      <c r="BY124" s="16">
        <v>105</v>
      </c>
      <c r="BZ124" s="16">
        <v>577</v>
      </c>
      <c r="CA124" s="16">
        <v>1</v>
      </c>
      <c r="CB124" s="16">
        <v>4</v>
      </c>
    </row>
    <row r="125" spans="1:80" s="32" customFormat="1" ht="15.6" x14ac:dyDescent="0.3">
      <c r="A125" s="38">
        <v>12</v>
      </c>
      <c r="B125" s="38" t="s">
        <v>222</v>
      </c>
      <c r="C125" s="38" t="s">
        <v>161</v>
      </c>
      <c r="D125" s="38" t="s">
        <v>486</v>
      </c>
      <c r="E125" s="38" t="s">
        <v>373</v>
      </c>
      <c r="F125" s="38" t="s">
        <v>484</v>
      </c>
      <c r="G125" s="16">
        <v>13220944.23</v>
      </c>
      <c r="H125" s="16">
        <v>13221382.34</v>
      </c>
      <c r="I125" s="16">
        <v>13153271.51</v>
      </c>
      <c r="J125" s="16">
        <v>0</v>
      </c>
      <c r="K125" s="16">
        <v>1315794.74</v>
      </c>
      <c r="L125" s="16">
        <v>2984290.56</v>
      </c>
      <c r="M125" s="16">
        <v>0</v>
      </c>
      <c r="N125" s="16">
        <v>0</v>
      </c>
      <c r="O125" s="16">
        <v>0</v>
      </c>
      <c r="P125" s="16">
        <v>700363.86</v>
      </c>
      <c r="Q125" s="16">
        <v>0</v>
      </c>
      <c r="R125" s="16">
        <v>0</v>
      </c>
      <c r="S125" s="16">
        <v>6589657.5800000001</v>
      </c>
      <c r="T125" s="16">
        <v>863837.47</v>
      </c>
      <c r="U125" s="16">
        <v>0</v>
      </c>
      <c r="V125" s="16">
        <v>0</v>
      </c>
      <c r="W125" s="16">
        <v>12476464.15</v>
      </c>
      <c r="X125" s="16">
        <v>714525.09</v>
      </c>
      <c r="Y125" s="16">
        <v>13190989.24</v>
      </c>
      <c r="Z125" s="18">
        <v>3.7092050000000001E-2</v>
      </c>
      <c r="AA125" s="18">
        <v>5.67E-2</v>
      </c>
      <c r="AB125" s="16">
        <v>707790.98</v>
      </c>
      <c r="AC125" s="16">
        <v>0</v>
      </c>
      <c r="AD125" s="16">
        <v>0</v>
      </c>
      <c r="AE125" s="16">
        <v>438.11</v>
      </c>
      <c r="AF125" s="16">
        <v>42.84</v>
      </c>
      <c r="AG125" s="16">
        <f t="shared" si="3"/>
        <v>480.95000000000005</v>
      </c>
      <c r="AH125" s="16">
        <v>263940.23</v>
      </c>
      <c r="AI125" s="16">
        <v>20746.009999999998</v>
      </c>
      <c r="AJ125" s="16">
        <v>68552.789999999994</v>
      </c>
      <c r="AK125" s="16">
        <v>0</v>
      </c>
      <c r="AL125" s="16">
        <v>28644.57</v>
      </c>
      <c r="AM125" s="16">
        <v>0</v>
      </c>
      <c r="AN125" s="16">
        <v>37900.92</v>
      </c>
      <c r="AO125" s="16">
        <v>9989</v>
      </c>
      <c r="AP125" s="16">
        <v>0</v>
      </c>
      <c r="AQ125" s="16">
        <v>0</v>
      </c>
      <c r="AR125" s="16">
        <v>19387.919999999998</v>
      </c>
      <c r="AS125" s="16">
        <v>11788.74</v>
      </c>
      <c r="AT125" s="16">
        <v>0</v>
      </c>
      <c r="AU125" s="16">
        <v>4176.2</v>
      </c>
      <c r="AV125" s="16">
        <v>9239.65</v>
      </c>
      <c r="AW125" s="16">
        <v>0</v>
      </c>
      <c r="AX125" s="16">
        <v>505829.53</v>
      </c>
      <c r="AY125" s="34">
        <f t="shared" si="4"/>
        <v>0</v>
      </c>
      <c r="AZ125" s="16">
        <v>73361.36</v>
      </c>
      <c r="BA125" s="16">
        <v>0</v>
      </c>
      <c r="BB125" s="16">
        <v>196852.92</v>
      </c>
      <c r="BC125" s="16">
        <v>0</v>
      </c>
      <c r="BD125" s="16">
        <v>120267.1</v>
      </c>
      <c r="BE125" s="16">
        <v>0</v>
      </c>
      <c r="BF125" s="16">
        <v>0</v>
      </c>
      <c r="BG125" s="16">
        <v>0</v>
      </c>
      <c r="BH125" s="16">
        <f t="shared" si="5"/>
        <v>0</v>
      </c>
      <c r="BI125" s="16">
        <v>0</v>
      </c>
      <c r="BJ125" s="16">
        <v>1615</v>
      </c>
      <c r="BK125" s="16">
        <v>428</v>
      </c>
      <c r="BL125" s="16">
        <v>0</v>
      </c>
      <c r="BM125" s="16">
        <v>0</v>
      </c>
      <c r="BN125" s="16">
        <v>-21</v>
      </c>
      <c r="BO125" s="16">
        <v>-104</v>
      </c>
      <c r="BP125" s="16">
        <v>-51</v>
      </c>
      <c r="BQ125" s="16">
        <v>-144</v>
      </c>
      <c r="BR125" s="16">
        <v>3</v>
      </c>
      <c r="BS125" s="16">
        <v>13</v>
      </c>
      <c r="BT125" s="16">
        <v>-178</v>
      </c>
      <c r="BU125" s="16">
        <v>-2</v>
      </c>
      <c r="BV125" s="16">
        <v>1559</v>
      </c>
      <c r="BW125" s="16">
        <v>3</v>
      </c>
      <c r="BX125" s="16">
        <v>82</v>
      </c>
      <c r="BY125" s="16">
        <v>31</v>
      </c>
      <c r="BZ125" s="16">
        <v>63</v>
      </c>
      <c r="CA125" s="16">
        <v>2</v>
      </c>
      <c r="CB125" s="16">
        <v>0</v>
      </c>
    </row>
    <row r="126" spans="1:80" s="32" customFormat="1" ht="15.6" x14ac:dyDescent="0.3">
      <c r="A126" s="38">
        <v>12</v>
      </c>
      <c r="B126" s="38" t="s">
        <v>225</v>
      </c>
      <c r="C126" s="38" t="s">
        <v>226</v>
      </c>
      <c r="D126" s="38" t="s">
        <v>487</v>
      </c>
      <c r="E126" s="41"/>
      <c r="F126" s="38" t="s">
        <v>488</v>
      </c>
      <c r="G126" s="16">
        <v>4142841.77</v>
      </c>
      <c r="H126" s="16">
        <v>4142841.77</v>
      </c>
      <c r="I126" s="16">
        <f>4142841.77-65581.23</f>
        <v>4077260.54</v>
      </c>
      <c r="J126" s="16">
        <v>0</v>
      </c>
      <c r="K126" s="16">
        <v>184941.92</v>
      </c>
      <c r="L126" s="16">
        <v>325326.34999999998</v>
      </c>
      <c r="M126" s="16">
        <v>0</v>
      </c>
      <c r="N126" s="16">
        <v>0</v>
      </c>
      <c r="O126" s="16">
        <v>551.5</v>
      </c>
      <c r="P126" s="16">
        <v>344521.08</v>
      </c>
      <c r="Q126" s="16">
        <v>0</v>
      </c>
      <c r="R126" s="16">
        <v>0</v>
      </c>
      <c r="S126" s="16">
        <v>2559714.98</v>
      </c>
      <c r="T126" s="16">
        <v>316169.19</v>
      </c>
      <c r="U126" s="16">
        <v>2990</v>
      </c>
      <c r="V126" s="16">
        <v>0</v>
      </c>
      <c r="W126" s="16">
        <v>3731225.02</v>
      </c>
      <c r="X126" s="16">
        <v>353806.12</v>
      </c>
      <c r="Y126" s="16">
        <v>4085031.84</v>
      </c>
      <c r="Z126" s="18">
        <f>+ 366587.58/4142841.77</f>
        <v>8.8486985589121353E-2</v>
      </c>
      <c r="AA126" s="18">
        <v>9.4E-2</v>
      </c>
      <c r="AB126" s="16">
        <v>350816.82</v>
      </c>
      <c r="AC126" s="16">
        <v>0</v>
      </c>
      <c r="AD126" s="16">
        <v>0</v>
      </c>
      <c r="AE126" s="16">
        <v>0</v>
      </c>
      <c r="AF126" s="16">
        <v>0</v>
      </c>
      <c r="AG126" s="16">
        <f t="shared" si="3"/>
        <v>0</v>
      </c>
      <c r="AH126" s="16">
        <v>67555</v>
      </c>
      <c r="AI126" s="16">
        <v>5642.83</v>
      </c>
      <c r="AJ126" s="16">
        <v>16313.55</v>
      </c>
      <c r="AK126" s="16">
        <v>0</v>
      </c>
      <c r="AL126" s="16">
        <v>24344.7</v>
      </c>
      <c r="AM126" s="16">
        <v>0</v>
      </c>
      <c r="AN126" s="16">
        <v>5615.3</v>
      </c>
      <c r="AO126" s="16">
        <v>5534</v>
      </c>
      <c r="AP126" s="16">
        <v>3837.48</v>
      </c>
      <c r="AQ126" s="16">
        <v>0</v>
      </c>
      <c r="AR126" s="16">
        <v>16247.13</v>
      </c>
      <c r="AS126" s="16">
        <v>0</v>
      </c>
      <c r="AT126" s="16">
        <v>0</v>
      </c>
      <c r="AU126" s="16">
        <v>3589.84</v>
      </c>
      <c r="AV126" s="16">
        <v>1103.76</v>
      </c>
      <c r="AW126" s="16">
        <v>0</v>
      </c>
      <c r="AX126" s="16">
        <v>162597.01</v>
      </c>
      <c r="AY126" s="34">
        <f t="shared" si="4"/>
        <v>0</v>
      </c>
      <c r="AZ126" s="16">
        <v>117239.64</v>
      </c>
      <c r="BA126" s="16">
        <v>0</v>
      </c>
      <c r="BB126" s="16">
        <v>196853</v>
      </c>
      <c r="BC126" s="16">
        <v>0</v>
      </c>
      <c r="BD126" s="16">
        <v>21854.720000000001</v>
      </c>
      <c r="BE126" s="16">
        <v>0</v>
      </c>
      <c r="BF126" s="16">
        <v>0</v>
      </c>
      <c r="BG126" s="16">
        <v>0</v>
      </c>
      <c r="BH126" s="16">
        <f t="shared" si="5"/>
        <v>0</v>
      </c>
      <c r="BI126" s="16">
        <v>0</v>
      </c>
      <c r="BJ126" s="16">
        <v>562</v>
      </c>
      <c r="BK126" s="16">
        <v>130</v>
      </c>
      <c r="BL126" s="16">
        <v>0</v>
      </c>
      <c r="BM126" s="16">
        <v>-2</v>
      </c>
      <c r="BN126" s="16">
        <v>-13</v>
      </c>
      <c r="BO126" s="16">
        <v>-17</v>
      </c>
      <c r="BP126" s="16">
        <v>-37</v>
      </c>
      <c r="BQ126" s="16">
        <v>-49</v>
      </c>
      <c r="BR126" s="16">
        <v>5</v>
      </c>
      <c r="BS126" s="16">
        <v>39</v>
      </c>
      <c r="BT126" s="16">
        <v>-98</v>
      </c>
      <c r="BU126" s="16">
        <v>-1</v>
      </c>
      <c r="BV126" s="16">
        <v>519</v>
      </c>
      <c r="BW126" s="16">
        <v>10</v>
      </c>
      <c r="BX126" s="16">
        <v>31</v>
      </c>
      <c r="BY126" s="16">
        <v>15</v>
      </c>
      <c r="BZ126" s="16">
        <v>52</v>
      </c>
      <c r="CA126" s="16">
        <v>1</v>
      </c>
      <c r="CB126" s="16">
        <v>0</v>
      </c>
    </row>
    <row r="127" spans="1:80" ht="15.6" x14ac:dyDescent="0.3">
      <c r="A127" s="10">
        <v>13</v>
      </c>
      <c r="B127" s="10" t="s">
        <v>56</v>
      </c>
      <c r="C127" s="10" t="s">
        <v>57</v>
      </c>
      <c r="D127" s="10" t="s">
        <v>489</v>
      </c>
      <c r="E127" s="10" t="s">
        <v>490</v>
      </c>
      <c r="F127" s="10" t="s">
        <v>491</v>
      </c>
      <c r="G127" s="16">
        <v>55747474.590000004</v>
      </c>
      <c r="H127" s="16">
        <v>55747474.590000004</v>
      </c>
      <c r="I127" s="16">
        <v>54371612.93</v>
      </c>
      <c r="J127" s="16">
        <v>16020533.98</v>
      </c>
      <c r="K127" s="16">
        <v>1483308.04</v>
      </c>
      <c r="L127" s="16">
        <v>17421709.140000001</v>
      </c>
      <c r="M127" s="16">
        <v>0</v>
      </c>
      <c r="N127" s="16">
        <v>0</v>
      </c>
      <c r="O127" s="16">
        <v>10510.43</v>
      </c>
      <c r="P127" s="16">
        <v>2500325.0499999998</v>
      </c>
      <c r="Q127" s="16">
        <v>0</v>
      </c>
      <c r="R127" s="16">
        <v>0</v>
      </c>
      <c r="S127" s="16">
        <v>9027215.3599999994</v>
      </c>
      <c r="T127" s="16">
        <v>5225146.3600000003</v>
      </c>
      <c r="U127" s="16">
        <v>0</v>
      </c>
      <c r="V127" s="16">
        <v>0</v>
      </c>
      <c r="W127" s="16">
        <v>54575461.539999999</v>
      </c>
      <c r="X127" s="16">
        <v>0</v>
      </c>
      <c r="Y127" s="16">
        <v>54575461.539999999</v>
      </c>
      <c r="Z127" s="18">
        <v>0.1225716</v>
      </c>
      <c r="AA127" s="18">
        <v>5.2900000000000003E-2</v>
      </c>
      <c r="AB127" s="16">
        <v>2886713.18</v>
      </c>
      <c r="AC127" s="16">
        <v>0</v>
      </c>
      <c r="AD127" s="16">
        <v>0</v>
      </c>
      <c r="AE127" s="16">
        <v>0</v>
      </c>
      <c r="AF127" s="16">
        <v>0</v>
      </c>
      <c r="AG127" s="16">
        <f t="shared" si="3"/>
        <v>0</v>
      </c>
      <c r="AH127" s="16">
        <v>1550492.86</v>
      </c>
      <c r="AI127" s="16">
        <v>116514.84</v>
      </c>
      <c r="AJ127" s="16">
        <v>292128.67</v>
      </c>
      <c r="AK127" s="16">
        <v>0</v>
      </c>
      <c r="AL127" s="16">
        <v>212196.47</v>
      </c>
      <c r="AM127" s="16">
        <v>5042.95</v>
      </c>
      <c r="AN127" s="16">
        <v>68481.89</v>
      </c>
      <c r="AO127" s="16">
        <v>10000</v>
      </c>
      <c r="AP127" s="16">
        <v>1104.5</v>
      </c>
      <c r="AQ127" s="16">
        <v>0</v>
      </c>
      <c r="AR127" s="16">
        <v>101799.01</v>
      </c>
      <c r="AS127" s="16">
        <v>34841.67</v>
      </c>
      <c r="AT127" s="16">
        <v>15183.47</v>
      </c>
      <c r="AU127" s="16">
        <v>2945.68</v>
      </c>
      <c r="AV127" s="16">
        <v>20026.62</v>
      </c>
      <c r="AW127" s="16">
        <v>0</v>
      </c>
      <c r="AX127" s="16">
        <v>2601227.6</v>
      </c>
      <c r="AY127" s="34">
        <f t="shared" si="4"/>
        <v>0</v>
      </c>
      <c r="AZ127" s="16">
        <v>1181834.67</v>
      </c>
      <c r="BA127" s="16">
        <v>0</v>
      </c>
      <c r="BB127" s="16">
        <v>196853</v>
      </c>
      <c r="BC127" s="16">
        <v>0</v>
      </c>
      <c r="BD127" s="16">
        <v>600490.77</v>
      </c>
      <c r="BE127" s="16">
        <v>0</v>
      </c>
      <c r="BF127" s="16">
        <v>0</v>
      </c>
      <c r="BG127" s="16">
        <v>0</v>
      </c>
      <c r="BH127" s="16">
        <f t="shared" si="5"/>
        <v>0</v>
      </c>
      <c r="BI127" s="16">
        <v>0</v>
      </c>
      <c r="BJ127" s="16">
        <v>7452</v>
      </c>
      <c r="BK127" s="16">
        <v>1976</v>
      </c>
      <c r="BL127" s="16">
        <v>17</v>
      </c>
      <c r="BM127" s="16">
        <v>-4</v>
      </c>
      <c r="BN127" s="16">
        <v>-66</v>
      </c>
      <c r="BO127" s="16">
        <v>-197</v>
      </c>
      <c r="BP127" s="16">
        <v>-223</v>
      </c>
      <c r="BQ127" s="16">
        <v>-782</v>
      </c>
      <c r="BR127" s="16">
        <v>0</v>
      </c>
      <c r="BS127" s="16">
        <v>27</v>
      </c>
      <c r="BT127" s="16">
        <v>-870</v>
      </c>
      <c r="BU127" s="16">
        <v>-10</v>
      </c>
      <c r="BV127" s="16">
        <v>7320</v>
      </c>
      <c r="BW127" s="16">
        <v>46</v>
      </c>
      <c r="BX127" s="16">
        <v>156</v>
      </c>
      <c r="BY127" s="16">
        <v>87</v>
      </c>
      <c r="BZ127" s="16">
        <v>508</v>
      </c>
      <c r="CA127" s="16">
        <v>119</v>
      </c>
      <c r="CB127" s="16">
        <v>0</v>
      </c>
    </row>
    <row r="128" spans="1:80" ht="15.6" x14ac:dyDescent="0.3">
      <c r="A128" s="10">
        <v>13</v>
      </c>
      <c r="B128" s="10" t="s">
        <v>86</v>
      </c>
      <c r="C128" s="10" t="s">
        <v>87</v>
      </c>
      <c r="D128" s="10" t="s">
        <v>492</v>
      </c>
      <c r="E128" s="10" t="s">
        <v>370</v>
      </c>
      <c r="F128" s="10" t="s">
        <v>493</v>
      </c>
      <c r="G128" s="16">
        <v>97095969.939999998</v>
      </c>
      <c r="H128" s="16">
        <v>97101055.189999998</v>
      </c>
      <c r="I128" s="16">
        <v>95366459.409999996</v>
      </c>
      <c r="J128" s="16">
        <v>27921978.940000001</v>
      </c>
      <c r="K128" s="16">
        <v>3576555</v>
      </c>
      <c r="L128" s="16">
        <v>27548621</v>
      </c>
      <c r="M128" s="16">
        <v>0</v>
      </c>
      <c r="N128" s="16">
        <v>0</v>
      </c>
      <c r="O128" s="16">
        <v>0</v>
      </c>
      <c r="P128" s="16">
        <v>5384821.9400000004</v>
      </c>
      <c r="Q128" s="16">
        <v>0</v>
      </c>
      <c r="R128" s="16">
        <v>0</v>
      </c>
      <c r="S128" s="16">
        <v>19195748.969999999</v>
      </c>
      <c r="T128" s="16">
        <v>7582308.1299999999</v>
      </c>
      <c r="U128" s="16">
        <v>0</v>
      </c>
      <c r="V128" s="16">
        <v>0</v>
      </c>
      <c r="W128" s="16">
        <v>95156486.290000007</v>
      </c>
      <c r="X128" s="16">
        <v>5085.25</v>
      </c>
      <c r="Y128" s="16">
        <v>95161571.540000007</v>
      </c>
      <c r="Z128" s="18">
        <v>0.15707289999999999</v>
      </c>
      <c r="AA128" s="18">
        <v>4.1500000000000002E-2</v>
      </c>
      <c r="AB128" s="16">
        <v>3951463.56</v>
      </c>
      <c r="AC128" s="16">
        <v>5085.25</v>
      </c>
      <c r="AD128" s="16">
        <v>111676.54</v>
      </c>
      <c r="AE128" s="16">
        <v>0</v>
      </c>
      <c r="AF128" s="16">
        <v>0</v>
      </c>
      <c r="AG128" s="16">
        <f t="shared" si="3"/>
        <v>0</v>
      </c>
      <c r="AH128" s="16">
        <v>1956861.97</v>
      </c>
      <c r="AI128" s="16">
        <v>152807.07</v>
      </c>
      <c r="AJ128" s="16">
        <v>427816.22</v>
      </c>
      <c r="AK128" s="16">
        <v>71584.03</v>
      </c>
      <c r="AL128" s="16">
        <v>206168.26</v>
      </c>
      <c r="AM128" s="16">
        <v>16076.11</v>
      </c>
      <c r="AN128" s="16">
        <v>68874.490000000005</v>
      </c>
      <c r="AO128" s="16">
        <v>11800</v>
      </c>
      <c r="AP128" s="16">
        <v>13557.7</v>
      </c>
      <c r="AQ128" s="16">
        <v>256335.49</v>
      </c>
      <c r="AR128" s="16">
        <f>7479.21+39114.65+43683.11</f>
        <v>90276.97</v>
      </c>
      <c r="AS128" s="16">
        <v>38457.040000000001</v>
      </c>
      <c r="AT128" s="16">
        <v>0</v>
      </c>
      <c r="AU128" s="16">
        <v>767.56</v>
      </c>
      <c r="AV128" s="16">
        <v>83882.86</v>
      </c>
      <c r="AW128" s="16">
        <v>162268.13</v>
      </c>
      <c r="AX128" s="16">
        <v>3665383.42</v>
      </c>
      <c r="AY128" s="34">
        <f t="shared" si="4"/>
        <v>4.4270438152415721E-2</v>
      </c>
      <c r="AZ128" s="16">
        <v>1621628.16</v>
      </c>
      <c r="BA128" s="16">
        <v>0</v>
      </c>
      <c r="BB128" s="16">
        <v>196853</v>
      </c>
      <c r="BC128" s="16">
        <v>0</v>
      </c>
      <c r="BD128" s="16">
        <v>787193.73</v>
      </c>
      <c r="BE128" s="16">
        <v>0</v>
      </c>
      <c r="BF128" s="16">
        <v>0</v>
      </c>
      <c r="BG128" s="16">
        <v>0</v>
      </c>
      <c r="BH128" s="16">
        <f t="shared" si="5"/>
        <v>0</v>
      </c>
      <c r="BI128" s="16">
        <v>0</v>
      </c>
      <c r="BJ128" s="16">
        <v>11722</v>
      </c>
      <c r="BK128" s="16">
        <v>3351</v>
      </c>
      <c r="BL128" s="16">
        <v>0</v>
      </c>
      <c r="BM128" s="16">
        <v>0</v>
      </c>
      <c r="BN128" s="16">
        <v>-96</v>
      </c>
      <c r="BO128" s="16">
        <v>-235</v>
      </c>
      <c r="BP128" s="16">
        <v>-516</v>
      </c>
      <c r="BQ128" s="16">
        <v>-926</v>
      </c>
      <c r="BR128" s="16">
        <v>105</v>
      </c>
      <c r="BS128" s="16">
        <v>13</v>
      </c>
      <c r="BT128" s="16">
        <v>-1623</v>
      </c>
      <c r="BU128" s="16">
        <v>-19</v>
      </c>
      <c r="BV128" s="16">
        <v>11776</v>
      </c>
      <c r="BW128" s="16">
        <v>9</v>
      </c>
      <c r="BX128" s="16">
        <v>212</v>
      </c>
      <c r="BY128" s="16">
        <v>125</v>
      </c>
      <c r="BZ128" s="16">
        <v>667</v>
      </c>
      <c r="CA128" s="16">
        <v>618</v>
      </c>
      <c r="CB128" s="16">
        <v>1</v>
      </c>
    </row>
    <row r="129" spans="1:80" ht="15.6" x14ac:dyDescent="0.3">
      <c r="A129" s="10">
        <v>13</v>
      </c>
      <c r="B129" s="10" t="s">
        <v>90</v>
      </c>
      <c r="C129" s="10" t="s">
        <v>91</v>
      </c>
      <c r="D129" s="10" t="s">
        <v>489</v>
      </c>
      <c r="E129" s="10" t="s">
        <v>490</v>
      </c>
      <c r="F129" s="10" t="s">
        <v>491</v>
      </c>
      <c r="G129" s="16">
        <v>46648192.710000001</v>
      </c>
      <c r="H129" s="16">
        <v>46648192.710000001</v>
      </c>
      <c r="I129" s="16">
        <v>44791242.289999999</v>
      </c>
      <c r="J129" s="16">
        <v>11432148.279999999</v>
      </c>
      <c r="K129" s="16">
        <v>1080280.68</v>
      </c>
      <c r="L129" s="16">
        <v>17152933.23</v>
      </c>
      <c r="M129" s="16">
        <v>0</v>
      </c>
      <c r="N129" s="16">
        <v>0</v>
      </c>
      <c r="O129" s="16">
        <v>5172.07</v>
      </c>
      <c r="P129" s="16">
        <v>2194761.29</v>
      </c>
      <c r="Q129" s="16">
        <v>0</v>
      </c>
      <c r="R129" s="16">
        <v>0</v>
      </c>
      <c r="S129" s="16">
        <v>6094299.0599999996</v>
      </c>
      <c r="T129" s="16">
        <v>4987367.4800000004</v>
      </c>
      <c r="U129" s="16">
        <v>0</v>
      </c>
      <c r="V129" s="16">
        <v>0</v>
      </c>
      <c r="W129" s="16">
        <v>45688225.810000002</v>
      </c>
      <c r="X129" s="16">
        <v>0</v>
      </c>
      <c r="Y129" s="16">
        <v>45688225.810000002</v>
      </c>
      <c r="Z129" s="18">
        <v>0.12588779999999999</v>
      </c>
      <c r="AA129" s="18">
        <v>0.06</v>
      </c>
      <c r="AB129" s="16">
        <v>2741263.72</v>
      </c>
      <c r="AC129" s="16">
        <v>0</v>
      </c>
      <c r="AD129" s="16">
        <v>0</v>
      </c>
      <c r="AE129" s="16">
        <v>0</v>
      </c>
      <c r="AF129" s="16">
        <v>0</v>
      </c>
      <c r="AG129" s="16">
        <f t="shared" si="3"/>
        <v>0</v>
      </c>
      <c r="AH129" s="16">
        <v>1443807.25</v>
      </c>
      <c r="AI129" s="16">
        <v>110155.56</v>
      </c>
      <c r="AJ129" s="16">
        <v>287219.31</v>
      </c>
      <c r="AK129" s="16">
        <v>0</v>
      </c>
      <c r="AL129" s="16">
        <v>214371.38</v>
      </c>
      <c r="AM129" s="16">
        <v>14567.95</v>
      </c>
      <c r="AN129" s="16">
        <v>52709.42</v>
      </c>
      <c r="AO129" s="16">
        <v>10000</v>
      </c>
      <c r="AP129" s="16">
        <v>19159.990000000002</v>
      </c>
      <c r="AQ129" s="16">
        <v>0</v>
      </c>
      <c r="AR129" s="16">
        <f>22820.86+38538.66+21174</f>
        <v>82533.52</v>
      </c>
      <c r="AS129" s="16">
        <v>43248.959999999999</v>
      </c>
      <c r="AT129" s="16">
        <v>25456.85</v>
      </c>
      <c r="AU129" s="16">
        <v>9474.66</v>
      </c>
      <c r="AV129" s="16">
        <v>13240.11</v>
      </c>
      <c r="AW129" s="16">
        <v>0</v>
      </c>
      <c r="AX129" s="16">
        <v>2465882.09</v>
      </c>
      <c r="AY129" s="34">
        <f t="shared" si="4"/>
        <v>0</v>
      </c>
      <c r="AZ129" s="16">
        <v>1695444.18</v>
      </c>
      <c r="BA129" s="16">
        <v>0</v>
      </c>
      <c r="BB129" s="16">
        <v>196850.53</v>
      </c>
      <c r="BC129" s="16">
        <v>0</v>
      </c>
      <c r="BD129" s="16">
        <v>389574.76</v>
      </c>
      <c r="BE129" s="16">
        <v>0</v>
      </c>
      <c r="BF129" s="16">
        <v>0</v>
      </c>
      <c r="BG129" s="16">
        <v>0</v>
      </c>
      <c r="BH129" s="16">
        <f t="shared" si="5"/>
        <v>0</v>
      </c>
      <c r="BI129" s="16">
        <v>0</v>
      </c>
      <c r="BJ129" s="16">
        <v>7006</v>
      </c>
      <c r="BK129" s="16">
        <v>1831</v>
      </c>
      <c r="BL129" s="16">
        <v>54</v>
      </c>
      <c r="BM129" s="16">
        <v>0</v>
      </c>
      <c r="BN129" s="16">
        <v>-44</v>
      </c>
      <c r="BO129" s="16">
        <v>-156</v>
      </c>
      <c r="BP129" s="16">
        <v>-286</v>
      </c>
      <c r="BQ129" s="16">
        <v>-780</v>
      </c>
      <c r="BR129" s="16">
        <v>0</v>
      </c>
      <c r="BS129" s="16">
        <v>5</v>
      </c>
      <c r="BT129" s="16">
        <v>-956</v>
      </c>
      <c r="BU129" s="16">
        <v>-4</v>
      </c>
      <c r="BV129" s="16">
        <v>6670</v>
      </c>
      <c r="BW129" s="16">
        <v>65</v>
      </c>
      <c r="BX129" s="16">
        <v>171</v>
      </c>
      <c r="BY129" s="16">
        <v>67</v>
      </c>
      <c r="BZ129" s="16">
        <v>544</v>
      </c>
      <c r="CA129" s="16">
        <v>153</v>
      </c>
      <c r="CB129" s="16">
        <v>1</v>
      </c>
    </row>
    <row r="130" spans="1:80" ht="15.6" x14ac:dyDescent="0.3">
      <c r="A130" s="10">
        <v>13</v>
      </c>
      <c r="B130" s="10" t="s">
        <v>136</v>
      </c>
      <c r="C130" s="10" t="s">
        <v>21</v>
      </c>
      <c r="D130" s="10" t="s">
        <v>494</v>
      </c>
      <c r="E130" s="10" t="s">
        <v>367</v>
      </c>
      <c r="F130" s="10" t="s">
        <v>493</v>
      </c>
      <c r="G130" s="16">
        <v>75952569.370000005</v>
      </c>
      <c r="H130" s="16">
        <v>75981440.980000004</v>
      </c>
      <c r="I130" s="16">
        <v>74683971.840000004</v>
      </c>
      <c r="J130" s="16">
        <v>3695340.98</v>
      </c>
      <c r="K130" s="16">
        <v>7873938.3300000001</v>
      </c>
      <c r="L130" s="16">
        <v>27183162.23</v>
      </c>
      <c r="M130" s="16">
        <v>596398.96</v>
      </c>
      <c r="N130" s="16">
        <v>16338.3</v>
      </c>
      <c r="O130" s="16">
        <v>0</v>
      </c>
      <c r="P130" s="16">
        <v>4185530.78</v>
      </c>
      <c r="Q130" s="16">
        <v>0</v>
      </c>
      <c r="R130" s="16">
        <v>32613.24</v>
      </c>
      <c r="S130" s="16">
        <v>20157471.649999999</v>
      </c>
      <c r="T130" s="16">
        <v>8180967.7800000003</v>
      </c>
      <c r="U130" s="16">
        <v>25674.48</v>
      </c>
      <c r="V130" s="16">
        <v>0</v>
      </c>
      <c r="W130" s="16">
        <v>74414317.609999999</v>
      </c>
      <c r="X130" s="16">
        <v>747692.37</v>
      </c>
      <c r="Y130" s="16">
        <v>75162009.980000004</v>
      </c>
      <c r="Z130" s="18">
        <v>5.7754630000000001E-2</v>
      </c>
      <c r="AA130" s="18">
        <v>4.0500000000000001E-2</v>
      </c>
      <c r="AB130" s="16">
        <v>3016351.18</v>
      </c>
      <c r="AC130" s="16">
        <v>0</v>
      </c>
      <c r="AD130" s="16">
        <v>0</v>
      </c>
      <c r="AE130" s="16">
        <v>28871.61</v>
      </c>
      <c r="AF130" s="16">
        <v>559.14</v>
      </c>
      <c r="AG130" s="16">
        <f t="shared" si="3"/>
        <v>29430.75</v>
      </c>
      <c r="AH130" s="16">
        <v>1731933.01</v>
      </c>
      <c r="AI130" s="16">
        <v>131777.91</v>
      </c>
      <c r="AJ130" s="16">
        <v>464632.15</v>
      </c>
      <c r="AK130" s="16">
        <v>0</v>
      </c>
      <c r="AL130" s="16">
        <v>148733.35999999999</v>
      </c>
      <c r="AM130" s="16">
        <v>8580.76</v>
      </c>
      <c r="AN130" s="16">
        <v>40784.79</v>
      </c>
      <c r="AO130" s="16">
        <v>11800</v>
      </c>
      <c r="AP130" s="16">
        <v>4060</v>
      </c>
      <c r="AQ130" s="16">
        <v>0</v>
      </c>
      <c r="AR130" s="16">
        <v>109232.83</v>
      </c>
      <c r="AS130" s="16">
        <v>18772.310000000001</v>
      </c>
      <c r="AT130" s="16">
        <v>0</v>
      </c>
      <c r="AU130" s="16">
        <v>0</v>
      </c>
      <c r="AV130" s="16">
        <v>39883.68</v>
      </c>
      <c r="AW130" s="16">
        <v>145088.60999999999</v>
      </c>
      <c r="AX130" s="16">
        <v>2790102.22</v>
      </c>
      <c r="AY130" s="34">
        <f t="shared" si="4"/>
        <v>5.2001180802615891E-2</v>
      </c>
      <c r="AZ130" s="16">
        <v>967794.11</v>
      </c>
      <c r="BA130" s="16">
        <v>317.16000000000003</v>
      </c>
      <c r="BB130" s="16">
        <v>196853</v>
      </c>
      <c r="BC130" s="16">
        <v>0</v>
      </c>
      <c r="BD130" s="16">
        <v>562641.51</v>
      </c>
      <c r="BE130" s="16">
        <v>0</v>
      </c>
      <c r="BF130" s="16">
        <v>0</v>
      </c>
      <c r="BG130" s="16">
        <v>0</v>
      </c>
      <c r="BH130" s="16">
        <f t="shared" si="5"/>
        <v>0</v>
      </c>
      <c r="BI130" s="16">
        <v>0</v>
      </c>
      <c r="BJ130" s="16">
        <v>11775</v>
      </c>
      <c r="BK130" s="16">
        <v>3881</v>
      </c>
      <c r="BL130" s="16">
        <v>0</v>
      </c>
      <c r="BM130" s="16">
        <v>0</v>
      </c>
      <c r="BN130" s="16">
        <v>-76</v>
      </c>
      <c r="BO130" s="16">
        <v>-357</v>
      </c>
      <c r="BP130" s="16">
        <v>-598</v>
      </c>
      <c r="BQ130" s="16">
        <v>-1440</v>
      </c>
      <c r="BR130" s="16">
        <v>1</v>
      </c>
      <c r="BS130" s="16">
        <v>1</v>
      </c>
      <c r="BT130" s="16">
        <v>-1137</v>
      </c>
      <c r="BU130" s="16">
        <v>-17</v>
      </c>
      <c r="BV130" s="16">
        <v>12033</v>
      </c>
      <c r="BW130" s="16">
        <v>9</v>
      </c>
      <c r="BX130" s="16">
        <v>298</v>
      </c>
      <c r="BY130" s="16">
        <v>154</v>
      </c>
      <c r="BZ130" s="16">
        <v>668</v>
      </c>
      <c r="CA130" s="16">
        <v>10</v>
      </c>
      <c r="CB130" s="16">
        <v>7</v>
      </c>
    </row>
    <row r="131" spans="1:80" ht="15.6" x14ac:dyDescent="0.3">
      <c r="A131" s="10">
        <v>13</v>
      </c>
      <c r="B131" s="10" t="s">
        <v>139</v>
      </c>
      <c r="C131" s="10" t="s">
        <v>140</v>
      </c>
      <c r="D131" s="10" t="s">
        <v>495</v>
      </c>
      <c r="E131" s="30"/>
      <c r="F131" s="10" t="s">
        <v>496</v>
      </c>
      <c r="G131" s="16">
        <v>42948614.219999999</v>
      </c>
      <c r="H131" s="16">
        <v>42950594.740000002</v>
      </c>
      <c r="I131" s="16">
        <v>42402021.130000003</v>
      </c>
      <c r="J131" s="16">
        <v>371682.64</v>
      </c>
      <c r="K131" s="16">
        <v>3441145.7</v>
      </c>
      <c r="L131" s="16">
        <v>16118054.119999999</v>
      </c>
      <c r="M131" s="16">
        <v>0</v>
      </c>
      <c r="N131" s="16">
        <v>0</v>
      </c>
      <c r="O131" s="16">
        <v>0</v>
      </c>
      <c r="P131" s="16">
        <v>2377002.73</v>
      </c>
      <c r="Q131" s="16">
        <v>0</v>
      </c>
      <c r="R131" s="16">
        <v>0</v>
      </c>
      <c r="S131" s="16">
        <v>13146626.08</v>
      </c>
      <c r="T131" s="16">
        <v>5153876.68</v>
      </c>
      <c r="U131" s="16">
        <v>11652.88</v>
      </c>
      <c r="V131" s="16">
        <v>77.8</v>
      </c>
      <c r="W131" s="16">
        <v>42774258.43</v>
      </c>
      <c r="X131" s="16">
        <v>13711.2</v>
      </c>
      <c r="Y131" s="16">
        <v>42787969.630000003</v>
      </c>
      <c r="Z131" s="18">
        <v>6.1912950000000001E-2</v>
      </c>
      <c r="AA131" s="18">
        <v>5.0599999999999999E-2</v>
      </c>
      <c r="AB131" s="16">
        <v>2165870.48</v>
      </c>
      <c r="AC131" s="16">
        <v>0</v>
      </c>
      <c r="AD131" s="16">
        <v>0</v>
      </c>
      <c r="AE131" s="16">
        <v>1980.52</v>
      </c>
      <c r="AF131" s="16">
        <v>288.60000000000002</v>
      </c>
      <c r="AG131" s="16">
        <f t="shared" si="3"/>
        <v>2269.12</v>
      </c>
      <c r="AH131" s="16">
        <v>1035361.51</v>
      </c>
      <c r="AI131" s="16">
        <v>79891.56</v>
      </c>
      <c r="AJ131" s="16">
        <v>274850.96999999997</v>
      </c>
      <c r="AK131" s="16">
        <v>2242.9499999999998</v>
      </c>
      <c r="AL131" s="16">
        <v>88547.839999999997</v>
      </c>
      <c r="AM131" s="16">
        <v>27968</v>
      </c>
      <c r="AN131" s="16">
        <v>116926.7</v>
      </c>
      <c r="AO131" s="16">
        <v>10800</v>
      </c>
      <c r="AP131" s="16">
        <v>4750</v>
      </c>
      <c r="AQ131" s="16">
        <v>0</v>
      </c>
      <c r="AR131" s="16">
        <f>16607.479+41461.7+27234.74</f>
        <v>85303.918999999994</v>
      </c>
      <c r="AS131" s="16">
        <v>29569.41</v>
      </c>
      <c r="AT131" s="16">
        <v>0</v>
      </c>
      <c r="AU131" s="16">
        <v>0</v>
      </c>
      <c r="AV131" s="16">
        <v>29603.68</v>
      </c>
      <c r="AW131" s="16">
        <v>0</v>
      </c>
      <c r="AX131" s="16">
        <v>1959118.38</v>
      </c>
      <c r="AY131" s="34">
        <f t="shared" si="4"/>
        <v>0</v>
      </c>
      <c r="AZ131" s="16">
        <v>557890.31000000006</v>
      </c>
      <c r="BA131" s="16">
        <v>0</v>
      </c>
      <c r="BB131" s="16">
        <v>196853</v>
      </c>
      <c r="BC131" s="16">
        <v>0</v>
      </c>
      <c r="BD131" s="16">
        <v>410646.62</v>
      </c>
      <c r="BE131" s="16">
        <v>0</v>
      </c>
      <c r="BF131" s="16">
        <v>0</v>
      </c>
      <c r="BG131" s="16">
        <v>0</v>
      </c>
      <c r="BH131" s="16">
        <f t="shared" si="5"/>
        <v>0</v>
      </c>
      <c r="BI131" s="16">
        <v>0</v>
      </c>
      <c r="BJ131" s="16">
        <v>7117</v>
      </c>
      <c r="BK131" s="16">
        <v>1703</v>
      </c>
      <c r="BL131" s="16">
        <v>7</v>
      </c>
      <c r="BM131" s="16">
        <v>-3</v>
      </c>
      <c r="BN131" s="16">
        <v>-50</v>
      </c>
      <c r="BO131" s="16">
        <v>-188</v>
      </c>
      <c r="BP131" s="16">
        <v>-138</v>
      </c>
      <c r="BQ131" s="16">
        <v>-344</v>
      </c>
      <c r="BR131" s="16">
        <v>0</v>
      </c>
      <c r="BS131" s="16">
        <v>52</v>
      </c>
      <c r="BT131" s="16">
        <v>-936</v>
      </c>
      <c r="BU131" s="16">
        <v>-4</v>
      </c>
      <c r="BV131" s="16">
        <v>7216</v>
      </c>
      <c r="BW131" s="16">
        <v>39</v>
      </c>
      <c r="BX131" s="16">
        <v>224</v>
      </c>
      <c r="BY131" s="16">
        <v>98</v>
      </c>
      <c r="BZ131" s="16">
        <v>611</v>
      </c>
      <c r="CA131" s="16">
        <v>5</v>
      </c>
      <c r="CB131" s="16">
        <v>2</v>
      </c>
    </row>
    <row r="132" spans="1:80" ht="15.6" x14ac:dyDescent="0.3">
      <c r="A132" s="10">
        <v>13</v>
      </c>
      <c r="B132" s="10" t="s">
        <v>152</v>
      </c>
      <c r="C132" s="10" t="s">
        <v>153</v>
      </c>
      <c r="D132" s="10" t="s">
        <v>497</v>
      </c>
      <c r="E132" s="10" t="s">
        <v>490</v>
      </c>
      <c r="F132" s="10" t="s">
        <v>491</v>
      </c>
      <c r="G132" s="16">
        <v>61062543.479999997</v>
      </c>
      <c r="H132" s="16">
        <v>61062543.479999997</v>
      </c>
      <c r="I132" s="16">
        <v>59803845.899999999</v>
      </c>
      <c r="J132" s="16">
        <v>19475945.140000001</v>
      </c>
      <c r="K132" s="16">
        <v>2096877.05</v>
      </c>
      <c r="L132" s="16">
        <v>19358540.719999999</v>
      </c>
      <c r="M132" s="16">
        <v>0</v>
      </c>
      <c r="N132" s="16">
        <v>0</v>
      </c>
      <c r="O132" s="16">
        <v>8521.4599999999991</v>
      </c>
      <c r="P132" s="16">
        <v>2077216.01</v>
      </c>
      <c r="Q132" s="16">
        <v>0</v>
      </c>
      <c r="R132" s="16">
        <v>0</v>
      </c>
      <c r="S132" s="16">
        <v>8539135.2400000002</v>
      </c>
      <c r="T132" s="16">
        <v>5769562.25</v>
      </c>
      <c r="U132" s="16">
        <v>0</v>
      </c>
      <c r="V132" s="16">
        <v>0</v>
      </c>
      <c r="W132" s="16">
        <v>60084962.75</v>
      </c>
      <c r="X132" s="16">
        <v>1703.54</v>
      </c>
      <c r="Y132" s="16">
        <v>60086666.289999999</v>
      </c>
      <c r="Z132" s="18">
        <v>0.13029669999999999</v>
      </c>
      <c r="AA132" s="18">
        <v>4.5900000000000003E-2</v>
      </c>
      <c r="AB132" s="16">
        <v>2759164.88</v>
      </c>
      <c r="AC132" s="16">
        <v>0</v>
      </c>
      <c r="AD132" s="16">
        <v>0</v>
      </c>
      <c r="AE132" s="16">
        <v>1703.54</v>
      </c>
      <c r="AF132" s="16">
        <v>0</v>
      </c>
      <c r="AG132" s="16">
        <f t="shared" si="3"/>
        <v>1703.54</v>
      </c>
      <c r="AH132" s="16">
        <v>1535206.23</v>
      </c>
      <c r="AI132" s="16">
        <v>126145.73</v>
      </c>
      <c r="AJ132" s="16">
        <v>299130.7</v>
      </c>
      <c r="AK132" s="16">
        <v>0</v>
      </c>
      <c r="AL132" s="16">
        <v>178104.6</v>
      </c>
      <c r="AM132" s="16">
        <v>7699.6</v>
      </c>
      <c r="AN132" s="16">
        <v>52677.16</v>
      </c>
      <c r="AO132" s="16">
        <v>10000</v>
      </c>
      <c r="AP132" s="16">
        <v>9119</v>
      </c>
      <c r="AQ132" s="16">
        <v>0</v>
      </c>
      <c r="AR132" s="16">
        <f>20093.09+52615.1+24639.9</f>
        <v>97348.09</v>
      </c>
      <c r="AS132" s="16">
        <v>38786.22</v>
      </c>
      <c r="AT132" s="16">
        <v>0</v>
      </c>
      <c r="AU132" s="16">
        <v>0</v>
      </c>
      <c r="AV132" s="16">
        <v>39775.589999999997</v>
      </c>
      <c r="AW132" s="16">
        <v>0</v>
      </c>
      <c r="AX132" s="16">
        <v>2531439.5699999998</v>
      </c>
      <c r="AY132" s="34">
        <f t="shared" si="4"/>
        <v>0</v>
      </c>
      <c r="AZ132" s="16">
        <v>2136278.7599999998</v>
      </c>
      <c r="BA132" s="16">
        <v>0</v>
      </c>
      <c r="BB132" s="16">
        <v>196853</v>
      </c>
      <c r="BC132" s="16">
        <v>0</v>
      </c>
      <c r="BD132" s="16">
        <v>529964.9</v>
      </c>
      <c r="BE132" s="16">
        <v>0</v>
      </c>
      <c r="BF132" s="16">
        <v>0</v>
      </c>
      <c r="BG132" s="16">
        <v>0</v>
      </c>
      <c r="BH132" s="16">
        <f t="shared" si="5"/>
        <v>0</v>
      </c>
      <c r="BI132" s="16">
        <v>0</v>
      </c>
      <c r="BJ132" s="16">
        <v>7186</v>
      </c>
      <c r="BK132" s="16">
        <v>2082</v>
      </c>
      <c r="BL132" s="16">
        <v>23</v>
      </c>
      <c r="BM132" s="16">
        <v>-12</v>
      </c>
      <c r="BN132" s="16">
        <v>-56</v>
      </c>
      <c r="BO132" s="16">
        <v>-171</v>
      </c>
      <c r="BP132" s="16">
        <v>-324</v>
      </c>
      <c r="BQ132" s="16">
        <v>-817</v>
      </c>
      <c r="BR132" s="16">
        <v>0</v>
      </c>
      <c r="BS132" s="16">
        <v>22</v>
      </c>
      <c r="BT132" s="16">
        <v>-702</v>
      </c>
      <c r="BU132" s="16">
        <v>-5</v>
      </c>
      <c r="BV132" s="16">
        <v>7226</v>
      </c>
      <c r="BW132" s="16">
        <v>28</v>
      </c>
      <c r="BX132" s="16">
        <v>137</v>
      </c>
      <c r="BY132" s="16">
        <v>47</v>
      </c>
      <c r="BZ132" s="16">
        <v>418</v>
      </c>
      <c r="CA132" s="16">
        <v>101</v>
      </c>
      <c r="CB132" s="16">
        <v>3</v>
      </c>
    </row>
    <row r="133" spans="1:80" ht="15.6" x14ac:dyDescent="0.3">
      <c r="A133" s="10">
        <v>14</v>
      </c>
      <c r="B133" s="10" t="s">
        <v>26</v>
      </c>
      <c r="C133" s="10" t="s">
        <v>27</v>
      </c>
      <c r="D133" s="10" t="s">
        <v>498</v>
      </c>
      <c r="E133" s="30"/>
      <c r="F133" s="10" t="s">
        <v>499</v>
      </c>
      <c r="G133" s="16">
        <v>41632339.719999999</v>
      </c>
      <c r="H133" s="16">
        <v>41632342.75</v>
      </c>
      <c r="I133" s="16">
        <v>41541660.240000002</v>
      </c>
      <c r="J133" s="16">
        <v>0</v>
      </c>
      <c r="K133" s="16">
        <v>3660697.86</v>
      </c>
      <c r="L133" s="16">
        <v>19209398.739999998</v>
      </c>
      <c r="M133" s="16">
        <v>0</v>
      </c>
      <c r="N133" s="16">
        <v>0</v>
      </c>
      <c r="O133" s="16">
        <v>72435.09</v>
      </c>
      <c r="P133" s="16">
        <v>2714324.13</v>
      </c>
      <c r="Q133" s="16">
        <v>0</v>
      </c>
      <c r="R133" s="16">
        <v>0</v>
      </c>
      <c r="S133" s="16">
        <v>12039014.52</v>
      </c>
      <c r="T133" s="16">
        <v>4460015.88</v>
      </c>
      <c r="U133" s="16">
        <v>0</v>
      </c>
      <c r="V133" s="16">
        <v>0</v>
      </c>
      <c r="W133" s="16">
        <v>46761113.479999997</v>
      </c>
      <c r="X133" s="16">
        <v>3.03</v>
      </c>
      <c r="Y133" s="16">
        <v>46761116.509999998</v>
      </c>
      <c r="Z133" s="18">
        <v>0.31861929999999999</v>
      </c>
      <c r="AA133" s="18">
        <v>3.5700000000000003E-2</v>
      </c>
      <c r="AB133" s="16">
        <v>1669112.29</v>
      </c>
      <c r="AC133" s="16">
        <v>0</v>
      </c>
      <c r="AD133" s="16">
        <v>0</v>
      </c>
      <c r="AE133" s="16">
        <v>3.03</v>
      </c>
      <c r="AF133" s="16">
        <v>0.28000000000000003</v>
      </c>
      <c r="AG133" s="16">
        <f t="shared" si="3"/>
        <v>3.3099999999999996</v>
      </c>
      <c r="AH133" s="16">
        <v>773658.39</v>
      </c>
      <c r="AI133" s="16">
        <v>62172.23</v>
      </c>
      <c r="AJ133" s="16">
        <v>159162.73000000001</v>
      </c>
      <c r="AK133" s="16">
        <v>56471.5</v>
      </c>
      <c r="AL133" s="16">
        <v>111696.97</v>
      </c>
      <c r="AM133" s="16">
        <v>9658.9599999999991</v>
      </c>
      <c r="AN133" s="16">
        <v>94053</v>
      </c>
      <c r="AO133" s="16">
        <v>7500</v>
      </c>
      <c r="AP133" s="16">
        <v>4990</v>
      </c>
      <c r="AQ133" s="16">
        <v>0</v>
      </c>
      <c r="AR133" s="16">
        <v>51210.78</v>
      </c>
      <c r="AS133" s="16">
        <v>13886.55</v>
      </c>
      <c r="AT133" s="16">
        <v>0</v>
      </c>
      <c r="AU133" s="16">
        <v>5770.55</v>
      </c>
      <c r="AV133" s="16">
        <v>25955.599999999999</v>
      </c>
      <c r="AW133" s="16">
        <v>0</v>
      </c>
      <c r="AX133" s="16">
        <v>1454835.12</v>
      </c>
      <c r="AY133" s="34">
        <f t="shared" si="4"/>
        <v>0</v>
      </c>
      <c r="AZ133" s="16">
        <v>11706202.619999999</v>
      </c>
      <c r="BA133" s="16">
        <v>0</v>
      </c>
      <c r="BB133" s="16">
        <v>196853</v>
      </c>
      <c r="BC133" s="16">
        <v>0</v>
      </c>
      <c r="BD133" s="16">
        <v>310657.99</v>
      </c>
      <c r="BE133" s="16">
        <v>0</v>
      </c>
      <c r="BF133" s="16">
        <v>0</v>
      </c>
      <c r="BG133" s="16">
        <v>0</v>
      </c>
      <c r="BH133" s="16">
        <f t="shared" si="5"/>
        <v>0</v>
      </c>
      <c r="BI133" s="16">
        <v>0</v>
      </c>
      <c r="BJ133" s="16">
        <v>5620</v>
      </c>
      <c r="BK133" s="16">
        <v>1510</v>
      </c>
      <c r="BL133" s="16">
        <v>0</v>
      </c>
      <c r="BM133" s="16">
        <v>0</v>
      </c>
      <c r="BN133" s="16">
        <v>-392</v>
      </c>
      <c r="BO133" s="16">
        <v>-124</v>
      </c>
      <c r="BP133" s="16">
        <v>-697</v>
      </c>
      <c r="BQ133" s="16">
        <v>-111</v>
      </c>
      <c r="BR133" s="16">
        <v>21</v>
      </c>
      <c r="BS133" s="16">
        <v>0</v>
      </c>
      <c r="BT133" s="16">
        <v>-209</v>
      </c>
      <c r="BU133" s="16">
        <v>-6</v>
      </c>
      <c r="BV133" s="16">
        <v>5612</v>
      </c>
      <c r="BW133" s="16">
        <v>14</v>
      </c>
      <c r="BX133" s="16">
        <v>40</v>
      </c>
      <c r="BY133" s="16">
        <v>20</v>
      </c>
      <c r="BZ133" s="16">
        <v>130</v>
      </c>
      <c r="CA133" s="16">
        <v>11</v>
      </c>
      <c r="CB133" s="16">
        <v>3</v>
      </c>
    </row>
    <row r="134" spans="1:80" ht="15.6" x14ac:dyDescent="0.3">
      <c r="A134" s="10">
        <v>14</v>
      </c>
      <c r="B134" s="10" t="s">
        <v>133</v>
      </c>
      <c r="C134" s="10" t="s">
        <v>134</v>
      </c>
      <c r="D134" s="10" t="s">
        <v>500</v>
      </c>
      <c r="E134" s="30"/>
      <c r="F134" s="10" t="s">
        <v>499</v>
      </c>
      <c r="G134" s="16">
        <v>30915005.989999998</v>
      </c>
      <c r="H134" s="16">
        <v>30915005.989999998</v>
      </c>
      <c r="I134" s="16">
        <v>30613226.370000001</v>
      </c>
      <c r="J134" s="16">
        <v>6914831.04</v>
      </c>
      <c r="K134" s="16">
        <v>1081447.6000000001</v>
      </c>
      <c r="L134" s="16">
        <v>11198549</v>
      </c>
      <c r="M134" s="16">
        <v>0</v>
      </c>
      <c r="N134" s="16">
        <v>0</v>
      </c>
      <c r="O134" s="16">
        <v>0</v>
      </c>
      <c r="P134" s="16">
        <v>1843250.33</v>
      </c>
      <c r="Q134" s="16">
        <v>0</v>
      </c>
      <c r="R134" s="16">
        <v>0</v>
      </c>
      <c r="S134" s="16">
        <v>6628470.0099999998</v>
      </c>
      <c r="T134" s="16">
        <v>2553560.88</v>
      </c>
      <c r="U134" s="16">
        <v>0</v>
      </c>
      <c r="V134" s="16">
        <v>0</v>
      </c>
      <c r="W134" s="16">
        <v>32576373.670000002</v>
      </c>
      <c r="X134" s="16">
        <v>6209.11</v>
      </c>
      <c r="Y134" s="16">
        <v>32582582.780000001</v>
      </c>
      <c r="Z134" s="18">
        <v>0.32772600000000002</v>
      </c>
      <c r="AA134" s="18">
        <v>3.9899999999999998E-2</v>
      </c>
      <c r="AB134" s="16">
        <v>1299407.1399999999</v>
      </c>
      <c r="AC134" s="16">
        <v>0</v>
      </c>
      <c r="AD134" s="16">
        <v>0</v>
      </c>
      <c r="AE134" s="16">
        <v>0</v>
      </c>
      <c r="AF134" s="16">
        <v>410.59</v>
      </c>
      <c r="AG134" s="16">
        <f t="shared" si="3"/>
        <v>410.59</v>
      </c>
      <c r="AH134" s="16">
        <v>607148.35</v>
      </c>
      <c r="AI134" s="16">
        <v>56434.1</v>
      </c>
      <c r="AJ134" s="16">
        <v>97187.13</v>
      </c>
      <c r="AK134" s="16">
        <v>0</v>
      </c>
      <c r="AL134" s="16">
        <v>108953.24</v>
      </c>
      <c r="AM134" s="16">
        <v>51223.17</v>
      </c>
      <c r="AN134" s="16">
        <v>56921.04</v>
      </c>
      <c r="AO134" s="16">
        <v>7500</v>
      </c>
      <c r="AP134" s="16">
        <v>0</v>
      </c>
      <c r="AQ134" s="16">
        <v>0</v>
      </c>
      <c r="AR134" s="16">
        <v>37363.230000000003</v>
      </c>
      <c r="AS134" s="16">
        <v>20589.87</v>
      </c>
      <c r="AT134" s="16">
        <v>0</v>
      </c>
      <c r="AU134" s="16">
        <v>7978.72</v>
      </c>
      <c r="AV134" s="16">
        <v>26130.880000000001</v>
      </c>
      <c r="AW134" s="16">
        <v>0</v>
      </c>
      <c r="AX134" s="16">
        <v>1137939.2</v>
      </c>
      <c r="AY134" s="34">
        <f t="shared" si="4"/>
        <v>0</v>
      </c>
      <c r="AZ134" s="16">
        <v>7678735.04</v>
      </c>
      <c r="BA134" s="16">
        <v>0</v>
      </c>
      <c r="BB134" s="16">
        <v>196853</v>
      </c>
      <c r="BC134" s="16">
        <v>0</v>
      </c>
      <c r="BD134" s="16">
        <v>209065.83</v>
      </c>
      <c r="BE134" s="16">
        <v>0</v>
      </c>
      <c r="BF134" s="16">
        <v>0</v>
      </c>
      <c r="BG134" s="16">
        <v>0</v>
      </c>
      <c r="BH134" s="16">
        <f t="shared" si="5"/>
        <v>0</v>
      </c>
      <c r="BI134" s="16">
        <v>0</v>
      </c>
      <c r="BJ134" s="16">
        <v>3658</v>
      </c>
      <c r="BK134" s="16">
        <v>1051</v>
      </c>
      <c r="BL134" s="16">
        <v>26</v>
      </c>
      <c r="BM134" s="16">
        <v>0</v>
      </c>
      <c r="BN134" s="16">
        <v>-149</v>
      </c>
      <c r="BO134" s="16">
        <v>-50</v>
      </c>
      <c r="BP134" s="16">
        <v>-303</v>
      </c>
      <c r="BQ134" s="16">
        <v>-117</v>
      </c>
      <c r="BR134" s="16">
        <v>0</v>
      </c>
      <c r="BS134" s="16">
        <v>-2</v>
      </c>
      <c r="BT134" s="16">
        <v>-326</v>
      </c>
      <c r="BU134" s="16">
        <v>-3</v>
      </c>
      <c r="BV134" s="16">
        <v>3785</v>
      </c>
      <c r="BW134" s="16">
        <v>21</v>
      </c>
      <c r="BX134" s="16">
        <v>27</v>
      </c>
      <c r="BY134" s="16">
        <v>8</v>
      </c>
      <c r="BZ134" s="16">
        <v>281</v>
      </c>
      <c r="CA134" s="16">
        <v>1</v>
      </c>
      <c r="CB134" s="16">
        <v>3</v>
      </c>
    </row>
    <row r="135" spans="1:80" ht="15.6" x14ac:dyDescent="0.3">
      <c r="A135" s="10">
        <v>14</v>
      </c>
      <c r="B135" s="10" t="s">
        <v>145</v>
      </c>
      <c r="C135" s="10" t="s">
        <v>146</v>
      </c>
      <c r="D135" s="10" t="s">
        <v>498</v>
      </c>
      <c r="E135" s="30"/>
      <c r="F135" s="10" t="s">
        <v>499</v>
      </c>
      <c r="G135" s="16">
        <v>40256618.899999999</v>
      </c>
      <c r="H135" s="16">
        <v>40260782.469999999</v>
      </c>
      <c r="I135" s="16">
        <v>36957785.140000001</v>
      </c>
      <c r="J135" s="16">
        <v>0</v>
      </c>
      <c r="K135" s="16">
        <v>3473489.13</v>
      </c>
      <c r="L135" s="16">
        <v>18007935.780000001</v>
      </c>
      <c r="M135" s="16">
        <v>0</v>
      </c>
      <c r="N135" s="16">
        <v>62.93</v>
      </c>
      <c r="O135" s="16">
        <v>64300.94</v>
      </c>
      <c r="P135" s="16">
        <v>2602255.2000000002</v>
      </c>
      <c r="Q135" s="16">
        <v>0</v>
      </c>
      <c r="R135" s="16">
        <v>0</v>
      </c>
      <c r="S135" s="16">
        <v>11423672.99</v>
      </c>
      <c r="T135" s="16">
        <v>4192208.68</v>
      </c>
      <c r="U135" s="16">
        <v>0</v>
      </c>
      <c r="V135" s="16">
        <v>0</v>
      </c>
      <c r="W135" s="16">
        <v>41422998.780000001</v>
      </c>
      <c r="X135" s="16">
        <v>130901.09</v>
      </c>
      <c r="Y135" s="16">
        <v>41553899.869999997</v>
      </c>
      <c r="Z135" s="18">
        <v>0.26666820000000002</v>
      </c>
      <c r="AA135" s="18">
        <v>3.6400000000000002E-2</v>
      </c>
      <c r="AB135" s="16">
        <v>1505830.28</v>
      </c>
      <c r="AC135" s="16">
        <v>0</v>
      </c>
      <c r="AD135" s="16">
        <v>0</v>
      </c>
      <c r="AE135" s="16">
        <v>4163.57</v>
      </c>
      <c r="AF135" s="16">
        <v>0</v>
      </c>
      <c r="AG135" s="16">
        <f t="shared" si="3"/>
        <v>4163.57</v>
      </c>
      <c r="AH135" s="16">
        <v>656951.52</v>
      </c>
      <c r="AI135" s="16">
        <v>56715.25</v>
      </c>
      <c r="AJ135" s="16">
        <v>166236.64000000001</v>
      </c>
      <c r="AK135" s="16">
        <v>38077.599999999999</v>
      </c>
      <c r="AL135" s="16">
        <v>117230.98</v>
      </c>
      <c r="AM135" s="16">
        <v>29402.720000000001</v>
      </c>
      <c r="AN135" s="16">
        <v>59200</v>
      </c>
      <c r="AO135" s="16">
        <v>7500</v>
      </c>
      <c r="AP135" s="16">
        <v>1414.5</v>
      </c>
      <c r="AQ135" s="16">
        <v>0</v>
      </c>
      <c r="AR135" s="16">
        <v>65134.09</v>
      </c>
      <c r="AS135" s="16">
        <v>19492.95</v>
      </c>
      <c r="AT135" s="16">
        <v>0</v>
      </c>
      <c r="AU135" s="16">
        <v>15729.82</v>
      </c>
      <c r="AV135" s="16">
        <v>11487.89</v>
      </c>
      <c r="AW135" s="16">
        <v>0</v>
      </c>
      <c r="AX135" s="16">
        <v>1328967.95</v>
      </c>
      <c r="AY135" s="34">
        <f t="shared" si="4"/>
        <v>0</v>
      </c>
      <c r="AZ135" s="16">
        <v>6651586.21</v>
      </c>
      <c r="BA135" s="16">
        <v>0</v>
      </c>
      <c r="BB135" s="16">
        <v>196853</v>
      </c>
      <c r="BC135" s="16">
        <v>0</v>
      </c>
      <c r="BD135" s="16">
        <v>227319.56</v>
      </c>
      <c r="BE135" s="16">
        <v>0</v>
      </c>
      <c r="BF135" s="16">
        <v>0</v>
      </c>
      <c r="BG135" s="16">
        <v>0</v>
      </c>
      <c r="BH135" s="16">
        <f t="shared" si="5"/>
        <v>0</v>
      </c>
      <c r="BI135" s="16">
        <v>0</v>
      </c>
      <c r="BJ135" s="16">
        <v>5161</v>
      </c>
      <c r="BK135" s="16">
        <v>1194</v>
      </c>
      <c r="BL135" s="16">
        <v>44</v>
      </c>
      <c r="BM135" s="16">
        <v>-40</v>
      </c>
      <c r="BN135" s="16">
        <v>-371</v>
      </c>
      <c r="BO135" s="16">
        <v>-198</v>
      </c>
      <c r="BP135" s="16">
        <v>-685</v>
      </c>
      <c r="BQ135" s="16">
        <v>-135</v>
      </c>
      <c r="BR135" s="16">
        <v>43</v>
      </c>
      <c r="BS135" s="16">
        <v>176</v>
      </c>
      <c r="BT135" s="16">
        <v>-179</v>
      </c>
      <c r="BU135" s="16">
        <v>-2</v>
      </c>
      <c r="BV135" s="16">
        <v>5008</v>
      </c>
      <c r="BW135" s="16">
        <v>1</v>
      </c>
      <c r="BX135" s="16">
        <v>45</v>
      </c>
      <c r="BY135" s="16">
        <v>15</v>
      </c>
      <c r="BZ135" s="16">
        <v>106</v>
      </c>
      <c r="CA135" s="16">
        <v>13</v>
      </c>
      <c r="CB135" s="16">
        <v>0</v>
      </c>
    </row>
    <row r="136" spans="1:80" ht="15.6" x14ac:dyDescent="0.3">
      <c r="A136" s="10">
        <v>15</v>
      </c>
      <c r="B136" s="10" t="s">
        <v>14</v>
      </c>
      <c r="C136" s="10" t="s">
        <v>15</v>
      </c>
      <c r="D136" s="10" t="s">
        <v>501</v>
      </c>
      <c r="E136" s="10" t="s">
        <v>373</v>
      </c>
      <c r="F136" s="10" t="s">
        <v>502</v>
      </c>
      <c r="G136" s="16">
        <v>33762614.140000001</v>
      </c>
      <c r="H136" s="16">
        <v>33762614.140000001</v>
      </c>
      <c r="I136" s="16">
        <v>32594233.23</v>
      </c>
      <c r="J136" s="16">
        <v>74628.86</v>
      </c>
      <c r="K136" s="16">
        <v>5294802.59</v>
      </c>
      <c r="L136" s="16">
        <v>8822361.5700000003</v>
      </c>
      <c r="M136" s="16">
        <v>7740.6</v>
      </c>
      <c r="N136" s="16">
        <v>12029.39</v>
      </c>
      <c r="O136" s="16">
        <v>0</v>
      </c>
      <c r="P136" s="16">
        <v>2817451.35</v>
      </c>
      <c r="Q136" s="16">
        <v>0</v>
      </c>
      <c r="R136" s="16">
        <v>0</v>
      </c>
      <c r="S136" s="16">
        <v>11861164.92</v>
      </c>
      <c r="T136" s="16">
        <v>2833755.03</v>
      </c>
      <c r="U136" s="16">
        <v>0</v>
      </c>
      <c r="V136" s="16">
        <v>0</v>
      </c>
      <c r="W136" s="16">
        <v>33524466.800000001</v>
      </c>
      <c r="X136" s="16">
        <v>137395.54999999999</v>
      </c>
      <c r="Y136" s="16">
        <v>33661862.350000001</v>
      </c>
      <c r="Z136" s="18">
        <v>9.6788589999999994E-2</v>
      </c>
      <c r="AA136" s="18">
        <v>5.4300000000000001E-2</v>
      </c>
      <c r="AB136" s="16">
        <v>1820302.48</v>
      </c>
      <c r="AC136" s="16">
        <v>0</v>
      </c>
      <c r="AD136" s="16">
        <v>0</v>
      </c>
      <c r="AE136" s="16">
        <v>0</v>
      </c>
      <c r="AF136" s="16">
        <v>227.37</v>
      </c>
      <c r="AG136" s="16">
        <f t="shared" si="3"/>
        <v>227.37</v>
      </c>
      <c r="AH136" s="16">
        <v>829839.21</v>
      </c>
      <c r="AI136" s="16">
        <v>69599.240000000005</v>
      </c>
      <c r="AJ136" s="16">
        <v>178422.48</v>
      </c>
      <c r="AK136" s="16">
        <v>37194.47</v>
      </c>
      <c r="AL136" s="16">
        <v>102615.14</v>
      </c>
      <c r="AM136" s="16">
        <v>6472.62</v>
      </c>
      <c r="AN136" s="16">
        <v>48202.92</v>
      </c>
      <c r="AO136" s="16">
        <v>8026</v>
      </c>
      <c r="AP136" s="16">
        <v>2178.64</v>
      </c>
      <c r="AQ136" s="16">
        <v>0</v>
      </c>
      <c r="AR136" s="16">
        <v>60725.49</v>
      </c>
      <c r="AS136" s="16">
        <v>23963.14</v>
      </c>
      <c r="AT136" s="16">
        <v>0</v>
      </c>
      <c r="AU136" s="16">
        <v>3679.44</v>
      </c>
      <c r="AV136" s="16">
        <v>35130.120000000003</v>
      </c>
      <c r="AW136" s="16">
        <v>0</v>
      </c>
      <c r="AX136" s="16">
        <v>1521597.53</v>
      </c>
      <c r="AY136" s="34">
        <f t="shared" si="4"/>
        <v>0</v>
      </c>
      <c r="AZ136" s="16">
        <v>1242505.71</v>
      </c>
      <c r="BA136" s="16">
        <v>0</v>
      </c>
      <c r="BB136" s="16">
        <v>196853</v>
      </c>
      <c r="BC136" s="16">
        <v>0</v>
      </c>
      <c r="BD136" s="16">
        <v>282095.45</v>
      </c>
      <c r="BE136" s="16">
        <v>0</v>
      </c>
      <c r="BF136" s="16">
        <v>0</v>
      </c>
      <c r="BG136" s="16">
        <v>0</v>
      </c>
      <c r="BH136" s="16">
        <f t="shared" si="5"/>
        <v>0</v>
      </c>
      <c r="BI136" s="16">
        <v>0</v>
      </c>
      <c r="BJ136" s="16">
        <v>3725</v>
      </c>
      <c r="BK136" s="16">
        <v>1813</v>
      </c>
      <c r="BL136" s="16">
        <v>14</v>
      </c>
      <c r="BM136" s="16">
        <v>-2</v>
      </c>
      <c r="BN136" s="16">
        <v>-100</v>
      </c>
      <c r="BO136" s="16">
        <v>-142</v>
      </c>
      <c r="BP136" s="16">
        <v>-758</v>
      </c>
      <c r="BQ136" s="16">
        <v>-293</v>
      </c>
      <c r="BR136" s="16">
        <v>0</v>
      </c>
      <c r="BS136" s="16">
        <v>33</v>
      </c>
      <c r="BT136" s="16">
        <v>-168</v>
      </c>
      <c r="BU136" s="16">
        <v>0</v>
      </c>
      <c r="BV136" s="16">
        <v>4122</v>
      </c>
      <c r="BW136" s="16">
        <v>2</v>
      </c>
      <c r="BX136" s="16">
        <v>60</v>
      </c>
      <c r="BY136" s="16">
        <v>10</v>
      </c>
      <c r="BZ136" s="16">
        <v>68</v>
      </c>
      <c r="CA136" s="16">
        <v>24</v>
      </c>
      <c r="CB136" s="16">
        <v>6</v>
      </c>
    </row>
    <row r="137" spans="1:80" ht="15.6" x14ac:dyDescent="0.3">
      <c r="A137" s="10">
        <v>15</v>
      </c>
      <c r="B137" s="10" t="s">
        <v>121</v>
      </c>
      <c r="C137" s="10" t="s">
        <v>122</v>
      </c>
      <c r="D137" s="10" t="s">
        <v>503</v>
      </c>
      <c r="E137" s="30"/>
      <c r="F137" s="10" t="s">
        <v>504</v>
      </c>
      <c r="G137" s="16">
        <v>14036101.119999999</v>
      </c>
      <c r="H137" s="16">
        <v>14036363.35</v>
      </c>
      <c r="I137" s="16">
        <v>13734830.949999999</v>
      </c>
      <c r="J137" s="16">
        <v>0</v>
      </c>
      <c r="K137" s="16">
        <v>2809780.82</v>
      </c>
      <c r="L137" s="16">
        <v>2384702.58</v>
      </c>
      <c r="M137" s="16">
        <v>0</v>
      </c>
      <c r="N137" s="16">
        <v>0</v>
      </c>
      <c r="O137" s="16">
        <v>0</v>
      </c>
      <c r="P137" s="16">
        <v>1178854.6000000001</v>
      </c>
      <c r="Q137" s="16">
        <v>0</v>
      </c>
      <c r="R137" s="16">
        <v>0</v>
      </c>
      <c r="S137" s="16">
        <v>5485701.3099999996</v>
      </c>
      <c r="T137" s="16">
        <v>1511165.44</v>
      </c>
      <c r="U137" s="16">
        <v>0</v>
      </c>
      <c r="V137" s="16">
        <v>0</v>
      </c>
      <c r="W137" s="16">
        <v>14133005.58</v>
      </c>
      <c r="X137" s="16">
        <v>262.23</v>
      </c>
      <c r="Y137" s="16">
        <v>14133267.810000001</v>
      </c>
      <c r="Z137" s="18">
        <v>0.1057805</v>
      </c>
      <c r="AA137" s="18">
        <v>5.3999999999999999E-2</v>
      </c>
      <c r="AB137" s="16">
        <v>762800.83</v>
      </c>
      <c r="AC137" s="16">
        <v>0</v>
      </c>
      <c r="AD137" s="16">
        <v>0</v>
      </c>
      <c r="AE137" s="16">
        <v>262.23</v>
      </c>
      <c r="AF137" s="16">
        <v>3.1</v>
      </c>
      <c r="AG137" s="16">
        <f t="shared" ref="AG137:AG191" si="6">SUM(AE137:AF137)</f>
        <v>265.33000000000004</v>
      </c>
      <c r="AH137" s="16">
        <v>211208.8</v>
      </c>
      <c r="AI137" s="16">
        <v>18372.810000000001</v>
      </c>
      <c r="AJ137" s="16">
        <v>43224.05</v>
      </c>
      <c r="AK137" s="16">
        <v>0</v>
      </c>
      <c r="AL137" s="16">
        <v>64125.32</v>
      </c>
      <c r="AM137" s="16">
        <v>3536.64</v>
      </c>
      <c r="AN137" s="16">
        <v>34881.550000000003</v>
      </c>
      <c r="AO137" s="16">
        <v>8415</v>
      </c>
      <c r="AP137" s="16">
        <v>35893.81</v>
      </c>
      <c r="AQ137" s="16">
        <v>0</v>
      </c>
      <c r="AR137" s="16">
        <v>37179.519999999997</v>
      </c>
      <c r="AS137" s="16">
        <v>9661.0400000000009</v>
      </c>
      <c r="AT137" s="16">
        <v>0</v>
      </c>
      <c r="AU137" s="16">
        <v>19890.55</v>
      </c>
      <c r="AV137" s="16">
        <v>8508.77</v>
      </c>
      <c r="AW137" s="16">
        <v>0</v>
      </c>
      <c r="AX137" s="16">
        <v>561024.68999999994</v>
      </c>
      <c r="AY137" s="34">
        <f t="shared" ref="AY137:AY191" si="7">AW137/AX137</f>
        <v>0</v>
      </c>
      <c r="AZ137" s="16">
        <v>313055.84000000003</v>
      </c>
      <c r="BA137" s="16">
        <v>0</v>
      </c>
      <c r="BB137" s="16">
        <v>196853</v>
      </c>
      <c r="BC137" s="16">
        <v>0</v>
      </c>
      <c r="BD137" s="16">
        <v>105167.4</v>
      </c>
      <c r="BE137" s="16">
        <v>0</v>
      </c>
      <c r="BF137" s="16">
        <v>0</v>
      </c>
      <c r="BG137" s="16">
        <v>0</v>
      </c>
      <c r="BH137" s="16">
        <f t="shared" ref="BH137:BH191" si="8">SUM(BF137:BG137)</f>
        <v>0</v>
      </c>
      <c r="BI137" s="16">
        <v>0</v>
      </c>
      <c r="BJ137" s="16">
        <v>1673</v>
      </c>
      <c r="BK137" s="16">
        <v>666</v>
      </c>
      <c r="BL137" s="16">
        <v>18</v>
      </c>
      <c r="BM137" s="16">
        <v>0</v>
      </c>
      <c r="BN137" s="16">
        <v>-38</v>
      </c>
      <c r="BO137" s="16">
        <v>-51</v>
      </c>
      <c r="BP137" s="16">
        <v>-85</v>
      </c>
      <c r="BQ137" s="16">
        <v>-102</v>
      </c>
      <c r="BR137" s="16">
        <v>0</v>
      </c>
      <c r="BS137" s="16">
        <v>0</v>
      </c>
      <c r="BT137" s="16">
        <v>-201</v>
      </c>
      <c r="BU137" s="16">
        <v>-1</v>
      </c>
      <c r="BV137" s="16">
        <v>1879</v>
      </c>
      <c r="BW137" s="16">
        <v>2</v>
      </c>
      <c r="BX137" s="16">
        <v>55</v>
      </c>
      <c r="BY137" s="16">
        <v>12</v>
      </c>
      <c r="BZ137" s="16">
        <v>126</v>
      </c>
      <c r="CA137" s="16">
        <v>5</v>
      </c>
      <c r="CB137" s="16">
        <v>3</v>
      </c>
    </row>
    <row r="138" spans="1:80" ht="15.6" x14ac:dyDescent="0.3">
      <c r="A138" s="10">
        <v>15</v>
      </c>
      <c r="B138" s="10" t="s">
        <v>203</v>
      </c>
      <c r="C138" s="10" t="s">
        <v>120</v>
      </c>
      <c r="D138" s="10" t="s">
        <v>501</v>
      </c>
      <c r="E138" s="10" t="s">
        <v>373</v>
      </c>
      <c r="F138" s="10" t="s">
        <v>502</v>
      </c>
      <c r="G138" s="16">
        <v>32625230.469999999</v>
      </c>
      <c r="H138" s="16">
        <v>32625230.469999999</v>
      </c>
      <c r="I138" s="16">
        <v>31109877.559999999</v>
      </c>
      <c r="J138" s="16">
        <v>0</v>
      </c>
      <c r="K138" s="16">
        <v>6115820.5099999998</v>
      </c>
      <c r="L138" s="16">
        <v>7703399.4500000002</v>
      </c>
      <c r="M138" s="16">
        <v>0</v>
      </c>
      <c r="N138" s="16">
        <v>0</v>
      </c>
      <c r="O138" s="16">
        <v>64512.03</v>
      </c>
      <c r="P138" s="16">
        <v>2245880.4300000002</v>
      </c>
      <c r="Q138" s="16">
        <v>0</v>
      </c>
      <c r="R138" s="16">
        <v>0</v>
      </c>
      <c r="S138" s="16">
        <v>11645178.560000001</v>
      </c>
      <c r="T138" s="16">
        <v>2588176.52</v>
      </c>
      <c r="U138" s="16">
        <v>0</v>
      </c>
      <c r="V138" s="16">
        <v>0</v>
      </c>
      <c r="W138" s="16">
        <v>32197420.16</v>
      </c>
      <c r="X138" s="16">
        <v>313968.21000000002</v>
      </c>
      <c r="Y138" s="16">
        <v>32511388.370000001</v>
      </c>
      <c r="Z138" s="18">
        <v>0.12536159999999999</v>
      </c>
      <c r="AA138" s="18">
        <v>5.7000000000000002E-2</v>
      </c>
      <c r="AB138" s="16">
        <v>1834452.66</v>
      </c>
      <c r="AC138" s="16">
        <v>0</v>
      </c>
      <c r="AD138" s="16">
        <v>0</v>
      </c>
      <c r="AE138" s="16">
        <v>0</v>
      </c>
      <c r="AF138" s="16">
        <v>0</v>
      </c>
      <c r="AG138" s="16">
        <f t="shared" si="6"/>
        <v>0</v>
      </c>
      <c r="AH138" s="16">
        <v>891681.68</v>
      </c>
      <c r="AI138" s="16">
        <v>73689.179999999993</v>
      </c>
      <c r="AJ138" s="16">
        <v>169314.97</v>
      </c>
      <c r="AK138" s="16">
        <v>37266.339999999997</v>
      </c>
      <c r="AL138" s="16">
        <v>125564.93</v>
      </c>
      <c r="AM138" s="16">
        <v>4956.67</v>
      </c>
      <c r="AN138" s="16">
        <v>74121.56</v>
      </c>
      <c r="AO138" s="16">
        <v>8026</v>
      </c>
      <c r="AP138" s="16">
        <v>0</v>
      </c>
      <c r="AQ138" s="16">
        <v>0</v>
      </c>
      <c r="AR138" s="16">
        <v>51415.57</v>
      </c>
      <c r="AS138" s="16">
        <v>13562.76</v>
      </c>
      <c r="AT138" s="16">
        <v>0</v>
      </c>
      <c r="AU138" s="16">
        <v>956.84</v>
      </c>
      <c r="AV138" s="16">
        <v>49136.800000000003</v>
      </c>
      <c r="AW138" s="16">
        <v>0</v>
      </c>
      <c r="AX138" s="16">
        <v>1560696.2</v>
      </c>
      <c r="AY138" s="34">
        <f t="shared" si="7"/>
        <v>0</v>
      </c>
      <c r="AZ138" s="16">
        <v>1675090.68</v>
      </c>
      <c r="BA138" s="16">
        <v>0</v>
      </c>
      <c r="BB138" s="16">
        <v>196853</v>
      </c>
      <c r="BC138" s="16">
        <v>0</v>
      </c>
      <c r="BD138" s="16">
        <v>333897.76</v>
      </c>
      <c r="BE138" s="16">
        <v>0</v>
      </c>
      <c r="BF138" s="16">
        <v>0</v>
      </c>
      <c r="BG138" s="16">
        <v>0</v>
      </c>
      <c r="BH138" s="16">
        <f t="shared" si="8"/>
        <v>0</v>
      </c>
      <c r="BI138" s="16">
        <v>0</v>
      </c>
      <c r="BJ138" s="16">
        <v>3865</v>
      </c>
      <c r="BK138" s="16">
        <v>1880</v>
      </c>
      <c r="BL138" s="16">
        <v>44</v>
      </c>
      <c r="BM138" s="16">
        <v>0</v>
      </c>
      <c r="BN138" s="16">
        <v>-135</v>
      </c>
      <c r="BO138" s="16">
        <v>-109</v>
      </c>
      <c r="BP138" s="16">
        <v>-1005</v>
      </c>
      <c r="BQ138" s="16">
        <v>-258</v>
      </c>
      <c r="BR138" s="16">
        <v>0</v>
      </c>
      <c r="BS138" s="16">
        <v>-166</v>
      </c>
      <c r="BT138" s="16">
        <v>-168</v>
      </c>
      <c r="BU138" s="16">
        <v>-3</v>
      </c>
      <c r="BV138" s="16">
        <v>3945</v>
      </c>
      <c r="BW138" s="16">
        <v>7</v>
      </c>
      <c r="BX138" s="16">
        <v>63</v>
      </c>
      <c r="BY138" s="16">
        <v>15</v>
      </c>
      <c r="BZ138" s="16">
        <v>59</v>
      </c>
      <c r="CA138" s="16">
        <v>26</v>
      </c>
      <c r="CB138" s="16">
        <v>5</v>
      </c>
    </row>
    <row r="139" spans="1:80" ht="15.6" x14ac:dyDescent="0.3">
      <c r="A139" s="10">
        <v>16</v>
      </c>
      <c r="B139" s="10" t="s">
        <v>48</v>
      </c>
      <c r="C139" s="10" t="s">
        <v>49</v>
      </c>
      <c r="D139" s="10" t="s">
        <v>505</v>
      </c>
      <c r="E139" s="10" t="s">
        <v>464</v>
      </c>
      <c r="F139" s="10" t="s">
        <v>502</v>
      </c>
      <c r="G139" s="16">
        <v>35068245.030000001</v>
      </c>
      <c r="H139" s="16">
        <v>35068245.030000001</v>
      </c>
      <c r="I139" s="16">
        <v>33798099.619999997</v>
      </c>
      <c r="J139" s="16">
        <v>26729.439999999999</v>
      </c>
      <c r="K139" s="16">
        <v>8491350.5899999999</v>
      </c>
      <c r="L139" s="16">
        <v>4531633.95</v>
      </c>
      <c r="M139" s="16">
        <v>0</v>
      </c>
      <c r="N139" s="16">
        <v>0</v>
      </c>
      <c r="O139" s="16">
        <v>0</v>
      </c>
      <c r="P139" s="16">
        <v>4134883.84</v>
      </c>
      <c r="Q139" s="16">
        <v>0</v>
      </c>
      <c r="R139" s="16">
        <v>0</v>
      </c>
      <c r="S139" s="16">
        <v>10269782.949999999</v>
      </c>
      <c r="T139" s="16">
        <v>3999771.56</v>
      </c>
      <c r="U139" s="16">
        <v>39306.800000000003</v>
      </c>
      <c r="V139" s="16">
        <v>0</v>
      </c>
      <c r="W139" s="16">
        <v>33026421.960000001</v>
      </c>
      <c r="X139" s="16">
        <v>89751.12</v>
      </c>
      <c r="Y139" s="16">
        <v>33116173.079999998</v>
      </c>
      <c r="Z139" s="18">
        <v>0.1231116</v>
      </c>
      <c r="AA139" s="18">
        <v>4.7600000000000003E-2</v>
      </c>
      <c r="AB139" s="16">
        <v>1572269.63</v>
      </c>
      <c r="AC139" s="16">
        <v>0</v>
      </c>
      <c r="AD139" s="16">
        <v>0</v>
      </c>
      <c r="AE139" s="16">
        <v>0</v>
      </c>
      <c r="AF139" s="16">
        <v>0</v>
      </c>
      <c r="AG139" s="16">
        <f t="shared" si="6"/>
        <v>0</v>
      </c>
      <c r="AH139" s="16">
        <v>731381.49</v>
      </c>
      <c r="AI139" s="16">
        <v>65610.649999999994</v>
      </c>
      <c r="AJ139" s="16">
        <v>164639.07</v>
      </c>
      <c r="AK139" s="16">
        <v>0</v>
      </c>
      <c r="AL139" s="16">
        <v>125586.51</v>
      </c>
      <c r="AM139" s="16">
        <v>37831.31</v>
      </c>
      <c r="AN139" s="16">
        <v>59408.85</v>
      </c>
      <c r="AO139" s="16">
        <v>11100</v>
      </c>
      <c r="AP139" s="16">
        <v>0</v>
      </c>
      <c r="AQ139" s="16">
        <v>0</v>
      </c>
      <c r="AR139" s="16">
        <v>72702.720000000001</v>
      </c>
      <c r="AS139" s="16">
        <v>21223.39</v>
      </c>
      <c r="AT139" s="16">
        <v>0</v>
      </c>
      <c r="AU139" s="16">
        <v>13755.53</v>
      </c>
      <c r="AV139" s="16">
        <v>33772.370000000003</v>
      </c>
      <c r="AW139" s="16">
        <v>0</v>
      </c>
      <c r="AX139" s="16">
        <v>1397620.94</v>
      </c>
      <c r="AY139" s="34">
        <f t="shared" si="7"/>
        <v>0</v>
      </c>
      <c r="AZ139" s="16">
        <v>901894.17</v>
      </c>
      <c r="BA139" s="16">
        <v>0</v>
      </c>
      <c r="BB139" s="16">
        <v>196852.28</v>
      </c>
      <c r="BC139" s="16">
        <v>0</v>
      </c>
      <c r="BD139" s="16">
        <v>276127.90000000002</v>
      </c>
      <c r="BE139" s="16">
        <v>0</v>
      </c>
      <c r="BF139" s="16">
        <v>0</v>
      </c>
      <c r="BG139" s="16">
        <v>0</v>
      </c>
      <c r="BH139" s="16">
        <f t="shared" si="8"/>
        <v>0</v>
      </c>
      <c r="BI139" s="16">
        <v>0</v>
      </c>
      <c r="BJ139" s="16">
        <v>4724</v>
      </c>
      <c r="BK139" s="16">
        <v>5149</v>
      </c>
      <c r="BL139" s="16">
        <v>0</v>
      </c>
      <c r="BM139" s="16">
        <v>0</v>
      </c>
      <c r="BN139" s="16">
        <v>-569</v>
      </c>
      <c r="BO139" s="16">
        <v>-149</v>
      </c>
      <c r="BP139" s="16">
        <v>-3225</v>
      </c>
      <c r="BQ139" s="16">
        <v>-274</v>
      </c>
      <c r="BR139" s="16">
        <v>0</v>
      </c>
      <c r="BS139" s="16">
        <v>0</v>
      </c>
      <c r="BT139" s="16">
        <v>-81</v>
      </c>
      <c r="BU139" s="16">
        <v>-2</v>
      </c>
      <c r="BV139" s="16">
        <v>5573</v>
      </c>
      <c r="BW139" s="16">
        <v>0</v>
      </c>
      <c r="BX139" s="16">
        <v>24</v>
      </c>
      <c r="BY139" s="16">
        <v>15</v>
      </c>
      <c r="BZ139" s="16">
        <v>37</v>
      </c>
      <c r="CA139" s="16">
        <v>4</v>
      </c>
      <c r="CB139" s="16">
        <v>1</v>
      </c>
    </row>
    <row r="140" spans="1:80" ht="15.6" x14ac:dyDescent="0.3">
      <c r="A140" s="10">
        <v>16</v>
      </c>
      <c r="B140" s="10" t="s">
        <v>66</v>
      </c>
      <c r="C140" s="10" t="s">
        <v>67</v>
      </c>
      <c r="D140" s="10" t="s">
        <v>506</v>
      </c>
      <c r="E140" s="10" t="s">
        <v>464</v>
      </c>
      <c r="F140" s="10" t="s">
        <v>502</v>
      </c>
      <c r="G140" s="16">
        <v>39704766.280000001</v>
      </c>
      <c r="H140" s="16">
        <v>39704766.280000001</v>
      </c>
      <c r="I140" s="16">
        <v>35853710.530000001</v>
      </c>
      <c r="J140" s="16">
        <v>0</v>
      </c>
      <c r="K140" s="16">
        <v>10024844.68</v>
      </c>
      <c r="L140" s="16">
        <v>4764909.63</v>
      </c>
      <c r="M140" s="16">
        <v>0</v>
      </c>
      <c r="N140" s="16">
        <v>0</v>
      </c>
      <c r="O140" s="16">
        <v>0</v>
      </c>
      <c r="P140" s="16">
        <v>3044270.19</v>
      </c>
      <c r="Q140" s="16">
        <v>0</v>
      </c>
      <c r="R140" s="16">
        <v>0</v>
      </c>
      <c r="S140" s="16">
        <v>9256138.1199999992</v>
      </c>
      <c r="T140" s="16">
        <v>6378265.1399999997</v>
      </c>
      <c r="U140" s="16">
        <v>80505.27</v>
      </c>
      <c r="V140" s="16">
        <v>0</v>
      </c>
      <c r="W140" s="16">
        <v>35066335.859999999</v>
      </c>
      <c r="X140" s="16">
        <v>80505.27</v>
      </c>
      <c r="Y140" s="16">
        <v>35146841.130000003</v>
      </c>
      <c r="Z140" s="18">
        <v>0.25173279999999998</v>
      </c>
      <c r="AA140" s="18">
        <v>4.5600000000000002E-2</v>
      </c>
      <c r="AB140" s="16">
        <v>1597908.1</v>
      </c>
      <c r="AC140" s="16">
        <v>0</v>
      </c>
      <c r="AD140" s="16">
        <v>0</v>
      </c>
      <c r="AE140" s="16">
        <v>0</v>
      </c>
      <c r="AF140" s="16">
        <v>0</v>
      </c>
      <c r="AG140" s="16">
        <f t="shared" si="6"/>
        <v>0</v>
      </c>
      <c r="AH140" s="16">
        <v>779825.23</v>
      </c>
      <c r="AI140" s="16">
        <v>67552.259999999995</v>
      </c>
      <c r="AJ140" s="16">
        <v>167457.76999999999</v>
      </c>
      <c r="AK140" s="16">
        <v>4100</v>
      </c>
      <c r="AL140" s="16">
        <v>81395.679999999993</v>
      </c>
      <c r="AM140" s="16">
        <v>27254.07</v>
      </c>
      <c r="AN140" s="16">
        <v>45802.12</v>
      </c>
      <c r="AO140" s="16">
        <v>11100</v>
      </c>
      <c r="AP140" s="16">
        <v>0</v>
      </c>
      <c r="AQ140" s="16">
        <v>0</v>
      </c>
      <c r="AR140" s="16">
        <v>100665.95</v>
      </c>
      <c r="AS140" s="16">
        <v>14511.64</v>
      </c>
      <c r="AT140" s="16">
        <v>0</v>
      </c>
      <c r="AU140" s="16">
        <v>17346.8</v>
      </c>
      <c r="AV140" s="16">
        <v>72104.53</v>
      </c>
      <c r="AW140" s="16">
        <v>0</v>
      </c>
      <c r="AX140" s="16">
        <v>1493572.23</v>
      </c>
      <c r="AY140" s="34">
        <f t="shared" si="7"/>
        <v>0</v>
      </c>
      <c r="AZ140" s="16">
        <v>6241798.21</v>
      </c>
      <c r="BA140" s="16">
        <v>0</v>
      </c>
      <c r="BB140" s="16">
        <v>196853</v>
      </c>
      <c r="BC140" s="16">
        <v>0</v>
      </c>
      <c r="BD140" s="16">
        <v>239897.2</v>
      </c>
      <c r="BE140" s="16">
        <v>0</v>
      </c>
      <c r="BF140" s="16">
        <v>0</v>
      </c>
      <c r="BG140" s="16">
        <v>0</v>
      </c>
      <c r="BH140" s="16">
        <f t="shared" si="8"/>
        <v>0</v>
      </c>
      <c r="BI140" s="16">
        <v>0</v>
      </c>
      <c r="BJ140" s="16">
        <v>6512</v>
      </c>
      <c r="BK140" s="16">
        <v>5941</v>
      </c>
      <c r="BL140" s="16">
        <v>0</v>
      </c>
      <c r="BM140" s="16">
        <v>-21</v>
      </c>
      <c r="BN140" s="16">
        <v>-675</v>
      </c>
      <c r="BO140" s="16">
        <v>-187</v>
      </c>
      <c r="BP140" s="16">
        <v>-4361</v>
      </c>
      <c r="BQ140" s="16">
        <v>-380</v>
      </c>
      <c r="BR140" s="16">
        <v>0</v>
      </c>
      <c r="BS140" s="16">
        <v>0</v>
      </c>
      <c r="BT140" s="16">
        <v>-158</v>
      </c>
      <c r="BU140" s="16">
        <v>0</v>
      </c>
      <c r="BV140" s="16">
        <v>6671</v>
      </c>
      <c r="BW140" s="16">
        <v>1</v>
      </c>
      <c r="BX140" s="16">
        <v>46</v>
      </c>
      <c r="BY140" s="16">
        <v>15</v>
      </c>
      <c r="BZ140" s="16">
        <v>66</v>
      </c>
      <c r="CA140" s="16">
        <v>31</v>
      </c>
      <c r="CB140" s="16">
        <v>0</v>
      </c>
    </row>
    <row r="141" spans="1:80" ht="15.6" x14ac:dyDescent="0.3">
      <c r="A141" s="10">
        <v>16</v>
      </c>
      <c r="B141" s="10" t="s">
        <v>68</v>
      </c>
      <c r="C141" s="10" t="s">
        <v>69</v>
      </c>
      <c r="D141" s="10" t="s">
        <v>507</v>
      </c>
      <c r="E141" s="10" t="s">
        <v>464</v>
      </c>
      <c r="F141" s="10" t="s">
        <v>502</v>
      </c>
      <c r="G141" s="16">
        <v>72508088.180000007</v>
      </c>
      <c r="H141" s="16">
        <v>72512383.780000001</v>
      </c>
      <c r="I141" s="16">
        <v>71199680.599999994</v>
      </c>
      <c r="J141" s="16">
        <v>0</v>
      </c>
      <c r="K141" s="16">
        <v>13544394.57</v>
      </c>
      <c r="L141" s="16">
        <v>13156742.35</v>
      </c>
      <c r="M141" s="16">
        <v>0</v>
      </c>
      <c r="N141" s="16">
        <v>0</v>
      </c>
      <c r="O141" s="16">
        <v>133064.04999999999</v>
      </c>
      <c r="P141" s="16">
        <v>5183092.5999999996</v>
      </c>
      <c r="Q141" s="16">
        <v>0</v>
      </c>
      <c r="R141" s="16">
        <v>0</v>
      </c>
      <c r="S141" s="16">
        <v>29517405.68</v>
      </c>
      <c r="T141" s="16">
        <v>5056575.41</v>
      </c>
      <c r="U141" s="16">
        <v>52618.93</v>
      </c>
      <c r="V141" s="16">
        <v>0</v>
      </c>
      <c r="W141" s="16">
        <v>69282251.310000002</v>
      </c>
      <c r="X141" s="16">
        <v>56914.53</v>
      </c>
      <c r="Y141" s="16">
        <v>69339165.840000004</v>
      </c>
      <c r="Z141" s="18">
        <v>0.1107123</v>
      </c>
      <c r="AA141" s="18">
        <v>3.8899999999999997E-2</v>
      </c>
      <c r="AB141" s="16">
        <v>2695272.25</v>
      </c>
      <c r="AC141" s="16">
        <v>4295.6000000000004</v>
      </c>
      <c r="AD141" s="16">
        <v>91162.26</v>
      </c>
      <c r="AE141" s="16">
        <v>0</v>
      </c>
      <c r="AF141" s="16">
        <v>0</v>
      </c>
      <c r="AG141" s="16">
        <f t="shared" si="6"/>
        <v>0</v>
      </c>
      <c r="AH141" s="16">
        <v>1142036.25</v>
      </c>
      <c r="AI141" s="16">
        <v>106339.92</v>
      </c>
      <c r="AJ141" s="16">
        <v>263471.40000000002</v>
      </c>
      <c r="AK141" s="16">
        <v>64201.18</v>
      </c>
      <c r="AL141" s="16">
        <v>118639.83</v>
      </c>
      <c r="AM141" s="16">
        <v>15503.41</v>
      </c>
      <c r="AN141" s="16">
        <v>47345.84</v>
      </c>
      <c r="AO141" s="16">
        <v>11100</v>
      </c>
      <c r="AP141" s="16">
        <v>77758.600000000006</v>
      </c>
      <c r="AQ141" s="16">
        <v>0</v>
      </c>
      <c r="AR141" s="16">
        <v>166514.76999999999</v>
      </c>
      <c r="AS141" s="16">
        <v>21676.29</v>
      </c>
      <c r="AT141" s="16">
        <v>0</v>
      </c>
      <c r="AU141" s="16">
        <v>3826.61</v>
      </c>
      <c r="AV141" s="16">
        <v>36809.980000000003</v>
      </c>
      <c r="AW141" s="16">
        <v>0</v>
      </c>
      <c r="AX141" s="16">
        <v>2265674.2599999998</v>
      </c>
      <c r="AY141" s="34">
        <f t="shared" si="7"/>
        <v>0</v>
      </c>
      <c r="AZ141" s="16">
        <v>360083.57</v>
      </c>
      <c r="BA141" s="16">
        <v>0</v>
      </c>
      <c r="BB141" s="16">
        <v>196853.04</v>
      </c>
      <c r="BC141" s="16">
        <v>0.04</v>
      </c>
      <c r="BD141" s="16">
        <v>518234</v>
      </c>
      <c r="BE141" s="16">
        <v>0</v>
      </c>
      <c r="BF141" s="16">
        <v>0</v>
      </c>
      <c r="BG141" s="16">
        <v>0</v>
      </c>
      <c r="BH141" s="16">
        <f t="shared" si="8"/>
        <v>0</v>
      </c>
      <c r="BI141" s="16">
        <v>0</v>
      </c>
      <c r="BJ141" s="16">
        <v>8013</v>
      </c>
      <c r="BK141" s="16">
        <v>4233</v>
      </c>
      <c r="BL141" s="16">
        <v>9</v>
      </c>
      <c r="BM141" s="16">
        <v>0</v>
      </c>
      <c r="BN141" s="16">
        <v>-379</v>
      </c>
      <c r="BO141" s="16">
        <v>-433</v>
      </c>
      <c r="BP141" s="16">
        <v>-3220</v>
      </c>
      <c r="BQ141" s="16">
        <v>-756</v>
      </c>
      <c r="BR141" s="16">
        <v>56</v>
      </c>
      <c r="BS141" s="16">
        <v>-51</v>
      </c>
      <c r="BT141" s="16">
        <v>-196</v>
      </c>
      <c r="BU141" s="16">
        <v>0</v>
      </c>
      <c r="BV141" s="16">
        <v>7276</v>
      </c>
      <c r="BW141" s="16">
        <v>0</v>
      </c>
      <c r="BX141" s="16">
        <v>118</v>
      </c>
      <c r="BY141" s="16">
        <v>11</v>
      </c>
      <c r="BZ141" s="16">
        <v>59</v>
      </c>
      <c r="CA141" s="16">
        <v>3</v>
      </c>
      <c r="CB141" s="16">
        <v>5</v>
      </c>
    </row>
    <row r="142" spans="1:80" ht="15.6" x14ac:dyDescent="0.3">
      <c r="A142" s="10">
        <v>16</v>
      </c>
      <c r="B142" s="10" t="s">
        <v>75</v>
      </c>
      <c r="C142" s="10" t="s">
        <v>76</v>
      </c>
      <c r="D142" s="10" t="s">
        <v>506</v>
      </c>
      <c r="E142" s="10" t="s">
        <v>464</v>
      </c>
      <c r="F142" s="10" t="s">
        <v>502</v>
      </c>
      <c r="G142" s="16">
        <v>54306249.460000001</v>
      </c>
      <c r="H142" s="16">
        <v>54306249.460000001</v>
      </c>
      <c r="I142" s="16">
        <v>52483431.07</v>
      </c>
      <c r="J142" s="16">
        <v>0</v>
      </c>
      <c r="K142" s="16">
        <v>17626818.52</v>
      </c>
      <c r="L142" s="16">
        <v>6710523.4000000004</v>
      </c>
      <c r="M142" s="16">
        <v>0</v>
      </c>
      <c r="N142" s="16">
        <v>0</v>
      </c>
      <c r="O142" s="16">
        <v>0</v>
      </c>
      <c r="P142" s="16">
        <v>17626818.52</v>
      </c>
      <c r="Q142" s="16">
        <v>0</v>
      </c>
      <c r="R142" s="16">
        <v>0</v>
      </c>
      <c r="S142" s="16">
        <v>15015494.949999999</v>
      </c>
      <c r="T142" s="16">
        <v>7091420.1699999999</v>
      </c>
      <c r="U142" s="16">
        <v>59730.42</v>
      </c>
      <c r="V142" s="16">
        <v>0</v>
      </c>
      <c r="W142" s="16">
        <v>51458512.649999999</v>
      </c>
      <c r="X142" s="16">
        <v>59730.42</v>
      </c>
      <c r="Y142" s="16">
        <v>51518243.07</v>
      </c>
      <c r="Z142" s="18">
        <v>0.12078899999999999</v>
      </c>
      <c r="AA142" s="18">
        <v>0.04</v>
      </c>
      <c r="AB142" s="16">
        <v>2056718.06</v>
      </c>
      <c r="AC142" s="16">
        <v>0</v>
      </c>
      <c r="AD142" s="16">
        <v>0</v>
      </c>
      <c r="AE142" s="16">
        <v>0</v>
      </c>
      <c r="AF142" s="16">
        <v>0</v>
      </c>
      <c r="AG142" s="16">
        <f t="shared" si="6"/>
        <v>0</v>
      </c>
      <c r="AH142" s="16">
        <v>910592.27</v>
      </c>
      <c r="AI142" s="16">
        <v>84643.21</v>
      </c>
      <c r="AJ142" s="16">
        <v>168807.9</v>
      </c>
      <c r="AK142" s="16">
        <v>122812.92</v>
      </c>
      <c r="AL142" s="16">
        <v>168723.23</v>
      </c>
      <c r="AM142" s="16">
        <v>2815.99</v>
      </c>
      <c r="AN142" s="16">
        <v>89796.03</v>
      </c>
      <c r="AO142" s="16">
        <v>11100</v>
      </c>
      <c r="AP142" s="16">
        <v>11610</v>
      </c>
      <c r="AQ142" s="16">
        <v>0</v>
      </c>
      <c r="AR142" s="16">
        <v>163386.16</v>
      </c>
      <c r="AS142" s="16">
        <v>18308.53</v>
      </c>
      <c r="AT142" s="16">
        <v>0</v>
      </c>
      <c r="AU142" s="16">
        <v>8903.48</v>
      </c>
      <c r="AV142" s="16">
        <v>51642.37</v>
      </c>
      <c r="AW142" s="16">
        <v>0</v>
      </c>
      <c r="AX142" s="16">
        <v>1924434.1</v>
      </c>
      <c r="AY142" s="34">
        <f t="shared" si="7"/>
        <v>0</v>
      </c>
      <c r="AZ142" s="16">
        <v>2276515.63</v>
      </c>
      <c r="BA142" s="16">
        <v>0</v>
      </c>
      <c r="BB142" s="16">
        <v>196657.79</v>
      </c>
      <c r="BC142" s="16">
        <v>0</v>
      </c>
      <c r="BD142" s="16">
        <v>427402.89</v>
      </c>
      <c r="BE142" s="16">
        <v>0</v>
      </c>
      <c r="BF142" s="16">
        <v>0</v>
      </c>
      <c r="BG142" s="16">
        <v>0</v>
      </c>
      <c r="BH142" s="16">
        <f t="shared" si="8"/>
        <v>0</v>
      </c>
      <c r="BI142" s="16">
        <v>0</v>
      </c>
      <c r="BJ142" s="16">
        <v>6176</v>
      </c>
      <c r="BK142" s="16">
        <v>6116</v>
      </c>
      <c r="BL142" s="16">
        <v>18</v>
      </c>
      <c r="BM142" s="16">
        <v>0</v>
      </c>
      <c r="BN142" s="16">
        <v>-601</v>
      </c>
      <c r="BO142" s="16">
        <v>-217</v>
      </c>
      <c r="BP142" s="16">
        <v>-3695</v>
      </c>
      <c r="BQ142" s="16">
        <v>-533</v>
      </c>
      <c r="BR142" s="16">
        <v>3</v>
      </c>
      <c r="BS142" s="16">
        <v>-12</v>
      </c>
      <c r="BT142" s="16">
        <v>-207</v>
      </c>
      <c r="BU142" s="16">
        <v>-4</v>
      </c>
      <c r="BV142" s="16">
        <v>7041</v>
      </c>
      <c r="BW142" s="16">
        <v>2</v>
      </c>
      <c r="BX142" s="16">
        <v>98</v>
      </c>
      <c r="BY142" s="16">
        <v>18</v>
      </c>
      <c r="BZ142" s="16">
        <v>73</v>
      </c>
      <c r="CA142" s="16">
        <v>1</v>
      </c>
      <c r="CB142" s="16">
        <v>17</v>
      </c>
    </row>
    <row r="143" spans="1:80" ht="15.6" x14ac:dyDescent="0.3">
      <c r="A143" s="10">
        <v>16</v>
      </c>
      <c r="B143" s="10" t="s">
        <v>186</v>
      </c>
      <c r="C143" s="10" t="s">
        <v>187</v>
      </c>
      <c r="D143" s="10" t="s">
        <v>508</v>
      </c>
      <c r="E143" s="10" t="s">
        <v>464</v>
      </c>
      <c r="F143" s="10" t="s">
        <v>502</v>
      </c>
      <c r="G143" s="16">
        <v>41571452.07</v>
      </c>
      <c r="H143" s="16">
        <v>41571452.07</v>
      </c>
      <c r="I143" s="16">
        <v>39975803.920000002</v>
      </c>
      <c r="J143" s="16">
        <v>0</v>
      </c>
      <c r="K143" s="16">
        <v>11509146.83</v>
      </c>
      <c r="L143" s="16">
        <v>5477194.9800000004</v>
      </c>
      <c r="M143" s="16">
        <v>0</v>
      </c>
      <c r="N143" s="16">
        <v>0</v>
      </c>
      <c r="O143" s="16">
        <v>0</v>
      </c>
      <c r="P143" s="16">
        <v>3957007.13</v>
      </c>
      <c r="Q143" s="16">
        <v>0</v>
      </c>
      <c r="R143" s="16">
        <v>0</v>
      </c>
      <c r="S143" s="16">
        <v>10035800.1</v>
      </c>
      <c r="T143" s="16">
        <v>4840329.1900000004</v>
      </c>
      <c r="U143" s="16">
        <v>65854.2</v>
      </c>
      <c r="V143" s="16">
        <v>0</v>
      </c>
      <c r="W143" s="16">
        <v>37662919.450000003</v>
      </c>
      <c r="X143" s="16">
        <v>1039570.43</v>
      </c>
      <c r="Y143" s="16">
        <v>38702489.880000003</v>
      </c>
      <c r="Z143" s="18">
        <v>0.1917797</v>
      </c>
      <c r="AA143" s="18">
        <v>4.8899999999999999E-2</v>
      </c>
      <c r="AB143" s="16">
        <v>1843441.22</v>
      </c>
      <c r="AC143" s="16">
        <v>0</v>
      </c>
      <c r="AD143" s="16">
        <v>0</v>
      </c>
      <c r="AE143" s="16">
        <v>0</v>
      </c>
      <c r="AF143" s="16">
        <v>0</v>
      </c>
      <c r="AG143" s="16">
        <f t="shared" si="6"/>
        <v>0</v>
      </c>
      <c r="AH143" s="16">
        <v>742746.86</v>
      </c>
      <c r="AI143" s="16">
        <v>68009.86</v>
      </c>
      <c r="AJ143" s="16">
        <v>177768.06</v>
      </c>
      <c r="AK143" s="16">
        <v>48665.5</v>
      </c>
      <c r="AL143" s="16">
        <v>109865.54</v>
      </c>
      <c r="AM143" s="16">
        <v>27014.98</v>
      </c>
      <c r="AN143" s="16">
        <v>56058.14</v>
      </c>
      <c r="AO143" s="16">
        <v>11100</v>
      </c>
      <c r="AP143" s="16">
        <v>8250</v>
      </c>
      <c r="AQ143" s="16">
        <v>0</v>
      </c>
      <c r="AR143" s="16">
        <v>131860.1</v>
      </c>
      <c r="AS143" s="16">
        <v>22237.19</v>
      </c>
      <c r="AT143" s="16">
        <v>0</v>
      </c>
      <c r="AU143" s="16">
        <v>26583.56</v>
      </c>
      <c r="AV143" s="16">
        <v>53939.75</v>
      </c>
      <c r="AW143" s="16">
        <v>0</v>
      </c>
      <c r="AX143" s="16">
        <v>1612636.24</v>
      </c>
      <c r="AY143" s="34">
        <f t="shared" si="7"/>
        <v>0</v>
      </c>
      <c r="AZ143" s="16">
        <v>1523957.97</v>
      </c>
      <c r="BA143" s="16">
        <v>0</v>
      </c>
      <c r="BB143" s="16">
        <v>194510</v>
      </c>
      <c r="BC143" s="16">
        <v>0</v>
      </c>
      <c r="BD143" s="16">
        <v>371398.74</v>
      </c>
      <c r="BE143" s="16">
        <v>0</v>
      </c>
      <c r="BF143" s="16">
        <v>0</v>
      </c>
      <c r="BG143" s="16">
        <v>0</v>
      </c>
      <c r="BH143" s="16">
        <f t="shared" si="8"/>
        <v>0</v>
      </c>
      <c r="BI143" s="16">
        <v>0</v>
      </c>
      <c r="BJ143" s="16">
        <v>5686</v>
      </c>
      <c r="BK143" s="16">
        <v>4458</v>
      </c>
      <c r="BL143" s="16">
        <v>0</v>
      </c>
      <c r="BM143" s="16">
        <v>0</v>
      </c>
      <c r="BN143" s="16">
        <v>-227</v>
      </c>
      <c r="BO143" s="16">
        <v>-191</v>
      </c>
      <c r="BP143" s="16">
        <v>-3043</v>
      </c>
      <c r="BQ143" s="16">
        <v>-243</v>
      </c>
      <c r="BR143" s="16">
        <v>0</v>
      </c>
      <c r="BS143" s="16">
        <v>-3</v>
      </c>
      <c r="BT143" s="16">
        <v>-83</v>
      </c>
      <c r="BU143" s="16">
        <v>0</v>
      </c>
      <c r="BV143" s="16">
        <v>6354</v>
      </c>
      <c r="BW143" s="16">
        <v>29</v>
      </c>
      <c r="BX143" s="16">
        <v>28</v>
      </c>
      <c r="BY143" s="16">
        <v>7</v>
      </c>
      <c r="BZ143" s="16">
        <v>38</v>
      </c>
      <c r="CA143" s="16">
        <v>9</v>
      </c>
      <c r="CB143" s="16">
        <v>1</v>
      </c>
    </row>
    <row r="144" spans="1:80" ht="15.6" x14ac:dyDescent="0.3">
      <c r="A144" s="16">
        <v>17</v>
      </c>
      <c r="B144" s="17" t="s">
        <v>342</v>
      </c>
      <c r="C144" s="17" t="s">
        <v>343</v>
      </c>
      <c r="D144" s="10" t="s">
        <v>509</v>
      </c>
      <c r="E144" s="10" t="s">
        <v>364</v>
      </c>
      <c r="F144" s="10" t="s">
        <v>502</v>
      </c>
      <c r="G144" s="16">
        <v>67009166.890000001</v>
      </c>
      <c r="H144" s="16">
        <v>67009166.890000001</v>
      </c>
      <c r="I144" s="16">
        <v>64951730.18</v>
      </c>
      <c r="J144" s="16">
        <v>0</v>
      </c>
      <c r="K144" s="16">
        <v>11311716.470000001</v>
      </c>
      <c r="L144" s="16">
        <v>19427108.09</v>
      </c>
      <c r="M144" s="16">
        <v>0</v>
      </c>
      <c r="N144" s="16">
        <v>0</v>
      </c>
      <c r="O144" s="16">
        <v>0</v>
      </c>
      <c r="P144" s="16">
        <v>7661731.1799999997</v>
      </c>
      <c r="Q144" s="16">
        <v>0</v>
      </c>
      <c r="R144" s="16">
        <v>0</v>
      </c>
      <c r="S144" s="16">
        <v>12787587.51</v>
      </c>
      <c r="T144" s="16">
        <v>9920783.2899999991</v>
      </c>
      <c r="U144" s="16">
        <v>0</v>
      </c>
      <c r="V144" s="16">
        <v>0</v>
      </c>
      <c r="W144" s="16">
        <v>64751259.5</v>
      </c>
      <c r="X144" s="16">
        <v>500</v>
      </c>
      <c r="Y144" s="16">
        <v>64751759.5</v>
      </c>
      <c r="Z144" s="18">
        <v>8.2142179999999995E-2</v>
      </c>
      <c r="AA144" s="18">
        <v>5.62E-2</v>
      </c>
      <c r="AB144" s="16">
        <v>3642257.96</v>
      </c>
      <c r="AC144" s="16">
        <v>0</v>
      </c>
      <c r="AD144" s="16">
        <v>0</v>
      </c>
      <c r="AE144" s="16">
        <v>0</v>
      </c>
      <c r="AF144" s="16">
        <v>0</v>
      </c>
      <c r="AG144" s="16">
        <f t="shared" si="6"/>
        <v>0</v>
      </c>
      <c r="AH144" s="16">
        <v>1792339.75</v>
      </c>
      <c r="AI144" s="16">
        <v>145794.28</v>
      </c>
      <c r="AJ144" s="16">
        <v>318090.58</v>
      </c>
      <c r="AK144" s="16">
        <v>0</v>
      </c>
      <c r="AL144" s="16">
        <v>183981.47</v>
      </c>
      <c r="AM144" s="16">
        <v>20588.34</v>
      </c>
      <c r="AN144" s="16">
        <v>118441.84</v>
      </c>
      <c r="AO144" s="16">
        <v>8750</v>
      </c>
      <c r="AP144" s="16">
        <v>4437.5</v>
      </c>
      <c r="AQ144" s="16">
        <v>0</v>
      </c>
      <c r="AR144" s="16">
        <v>180318.91</v>
      </c>
      <c r="AS144" s="16">
        <v>31377.72</v>
      </c>
      <c r="AT144" s="16">
        <v>0</v>
      </c>
      <c r="AU144" s="16">
        <v>11407.27</v>
      </c>
      <c r="AV144" s="16">
        <v>85857.7</v>
      </c>
      <c r="AW144" s="16">
        <v>0</v>
      </c>
      <c r="AX144" s="16">
        <v>3076288.48</v>
      </c>
      <c r="AY144" s="34">
        <f>AW144/AX144</f>
        <v>0</v>
      </c>
      <c r="AZ144" s="16">
        <v>981218.92</v>
      </c>
      <c r="BA144" s="16">
        <v>0</v>
      </c>
      <c r="BB144" s="16">
        <v>196853</v>
      </c>
      <c r="BC144" s="16">
        <v>0</v>
      </c>
      <c r="BD144" s="16">
        <v>680804.51</v>
      </c>
      <c r="BE144" s="16">
        <v>0</v>
      </c>
      <c r="BF144" s="16">
        <v>0</v>
      </c>
      <c r="BG144" s="16">
        <v>0</v>
      </c>
      <c r="BH144" s="16">
        <f t="shared" si="8"/>
        <v>0</v>
      </c>
      <c r="BI144" s="16">
        <v>0</v>
      </c>
      <c r="BJ144" s="16">
        <v>9629</v>
      </c>
      <c r="BK144" s="16">
        <v>3846</v>
      </c>
      <c r="BL144" s="16">
        <v>46</v>
      </c>
      <c r="BM144" s="16">
        <v>-12</v>
      </c>
      <c r="BN144" s="16">
        <v>-203</v>
      </c>
      <c r="BO144" s="16">
        <v>-338</v>
      </c>
      <c r="BP144" s="16">
        <v>-1831</v>
      </c>
      <c r="BQ144" s="16">
        <v>-347</v>
      </c>
      <c r="BR144" s="16">
        <v>0</v>
      </c>
      <c r="BS144" s="16">
        <v>497</v>
      </c>
      <c r="BT144" s="16">
        <v>-623</v>
      </c>
      <c r="BU144" s="16">
        <v>-1</v>
      </c>
      <c r="BV144" s="16">
        <v>10663</v>
      </c>
      <c r="BW144" s="16">
        <v>6</v>
      </c>
      <c r="BX144" s="16">
        <v>64</v>
      </c>
      <c r="BY144" s="16">
        <v>20</v>
      </c>
      <c r="BZ144" s="16">
        <v>407</v>
      </c>
      <c r="CA144" s="16">
        <v>121</v>
      </c>
      <c r="CB144" s="16">
        <v>4</v>
      </c>
    </row>
    <row r="145" spans="1:80" s="35" customFormat="1" ht="15.6" x14ac:dyDescent="0.3">
      <c r="A145" s="16">
        <v>17</v>
      </c>
      <c r="B145" s="17" t="s">
        <v>344</v>
      </c>
      <c r="C145" s="17" t="s">
        <v>120</v>
      </c>
      <c r="D145" s="31" t="s">
        <v>510</v>
      </c>
      <c r="E145" s="31" t="s">
        <v>364</v>
      </c>
      <c r="F145" s="31" t="s">
        <v>502</v>
      </c>
      <c r="G145" s="16">
        <v>37146814.68</v>
      </c>
      <c r="H145" s="16">
        <v>37146814.68</v>
      </c>
      <c r="I145" s="16">
        <v>36152269.880000003</v>
      </c>
      <c r="J145" s="16">
        <v>189298.55</v>
      </c>
      <c r="K145" s="16">
        <v>6748654.96</v>
      </c>
      <c r="L145" s="16">
        <v>8893236.3499999996</v>
      </c>
      <c r="M145" s="16">
        <v>0</v>
      </c>
      <c r="N145" s="16">
        <v>0.41</v>
      </c>
      <c r="O145" s="16">
        <v>0</v>
      </c>
      <c r="P145" s="16">
        <v>4056258.3</v>
      </c>
      <c r="Q145" s="16">
        <v>0</v>
      </c>
      <c r="R145" s="16">
        <v>-0.1</v>
      </c>
      <c r="S145" s="16">
        <v>8620374.0899999999</v>
      </c>
      <c r="T145" s="16">
        <v>4915695.49</v>
      </c>
      <c r="U145" s="16">
        <v>0</v>
      </c>
      <c r="V145" s="16">
        <v>0</v>
      </c>
      <c r="W145" s="16">
        <v>35744068.380000003</v>
      </c>
      <c r="X145" s="16">
        <v>124200.94</v>
      </c>
      <c r="Y145" s="16">
        <v>35868269.32</v>
      </c>
      <c r="Z145" s="18">
        <v>0.12102889999999999</v>
      </c>
      <c r="AA145" s="18">
        <v>6.4699999999999994E-2</v>
      </c>
      <c r="AB145" s="16">
        <v>2307586.6800000002</v>
      </c>
      <c r="AC145" s="16">
        <v>0</v>
      </c>
      <c r="AD145" s="16">
        <v>0</v>
      </c>
      <c r="AE145" s="16">
        <v>0</v>
      </c>
      <c r="AF145" s="16">
        <v>538.74</v>
      </c>
      <c r="AG145" s="16">
        <f t="shared" si="6"/>
        <v>538.74</v>
      </c>
      <c r="AH145" s="16">
        <v>1025616.96</v>
      </c>
      <c r="AI145" s="16">
        <v>85290.36</v>
      </c>
      <c r="AJ145" s="16">
        <v>226817.18</v>
      </c>
      <c r="AK145" s="16">
        <v>0</v>
      </c>
      <c r="AL145" s="16">
        <v>198777.45</v>
      </c>
      <c r="AM145" s="16">
        <v>5389.1</v>
      </c>
      <c r="AN145" s="16">
        <v>153209.35999999999</v>
      </c>
      <c r="AO145" s="16">
        <v>9268</v>
      </c>
      <c r="AP145" s="16">
        <v>14720</v>
      </c>
      <c r="AQ145" s="16">
        <v>0</v>
      </c>
      <c r="AR145" s="16">
        <v>114240.3</v>
      </c>
      <c r="AS145" s="16">
        <v>26764.07</v>
      </c>
      <c r="AT145" s="16">
        <v>0</v>
      </c>
      <c r="AU145" s="16">
        <v>768</v>
      </c>
      <c r="AV145" s="16">
        <v>79693.45</v>
      </c>
      <c r="AW145" s="16">
        <v>0</v>
      </c>
      <c r="AX145" s="16">
        <v>2101306.52</v>
      </c>
      <c r="AY145" s="34">
        <f t="shared" si="7"/>
        <v>0</v>
      </c>
      <c r="AZ145" s="16">
        <v>1629837.65</v>
      </c>
      <c r="BA145" s="16">
        <v>0</v>
      </c>
      <c r="BB145" s="16">
        <v>196853</v>
      </c>
      <c r="BC145" s="16">
        <v>0</v>
      </c>
      <c r="BD145" s="16">
        <v>337549.52</v>
      </c>
      <c r="BE145" s="16">
        <v>0</v>
      </c>
      <c r="BF145" s="16">
        <v>0</v>
      </c>
      <c r="BG145" s="16">
        <v>0</v>
      </c>
      <c r="BH145" s="16">
        <f t="shared" si="8"/>
        <v>0</v>
      </c>
      <c r="BI145" s="16">
        <v>0</v>
      </c>
      <c r="BJ145" s="16">
        <v>5059</v>
      </c>
      <c r="BK145" s="16">
        <v>2372</v>
      </c>
      <c r="BL145" s="16">
        <v>34</v>
      </c>
      <c r="BM145" s="16">
        <v>0</v>
      </c>
      <c r="BN145" s="16">
        <v>-168</v>
      </c>
      <c r="BO145" s="16">
        <v>-112</v>
      </c>
      <c r="BP145" s="16">
        <v>-933</v>
      </c>
      <c r="BQ145" s="16">
        <v>-151</v>
      </c>
      <c r="BR145" s="16">
        <v>0</v>
      </c>
      <c r="BS145" s="16">
        <v>0</v>
      </c>
      <c r="BT145" s="16">
        <v>-402</v>
      </c>
      <c r="BU145" s="16">
        <v>-9</v>
      </c>
      <c r="BV145" s="16">
        <v>5690</v>
      </c>
      <c r="BW145" s="16">
        <v>11</v>
      </c>
      <c r="BX145" s="16">
        <v>35</v>
      </c>
      <c r="BY145" s="16">
        <v>16</v>
      </c>
      <c r="BZ145" s="16">
        <v>307</v>
      </c>
      <c r="CA145" s="16">
        <v>23</v>
      </c>
      <c r="CB145" s="16">
        <v>0</v>
      </c>
    </row>
    <row r="146" spans="1:80" s="35" customFormat="1" ht="15.6" x14ac:dyDescent="0.3">
      <c r="A146" s="16">
        <v>17</v>
      </c>
      <c r="B146" s="59" t="s">
        <v>589</v>
      </c>
      <c r="C146" s="17" t="s">
        <v>120</v>
      </c>
      <c r="D146" s="31" t="s">
        <v>512</v>
      </c>
      <c r="E146" s="10" t="s">
        <v>367</v>
      </c>
      <c r="F146" s="10" t="s">
        <v>502</v>
      </c>
      <c r="G146" s="16">
        <v>52286486.299999997</v>
      </c>
      <c r="H146" s="16">
        <v>52292500</v>
      </c>
      <c r="I146" s="16">
        <v>51350514.149999999</v>
      </c>
      <c r="J146" s="16">
        <v>17299446.82</v>
      </c>
      <c r="K146" s="16">
        <v>2914017.48</v>
      </c>
      <c r="L146" s="16">
        <v>12126026.66</v>
      </c>
      <c r="M146" s="16">
        <v>0</v>
      </c>
      <c r="N146" s="16">
        <v>0</v>
      </c>
      <c r="O146" s="16">
        <v>0</v>
      </c>
      <c r="P146" s="16">
        <v>3865751.53</v>
      </c>
      <c r="Q146" s="16">
        <v>0</v>
      </c>
      <c r="R146" s="16">
        <v>0</v>
      </c>
      <c r="S146" s="16">
        <v>10404879.26</v>
      </c>
      <c r="T146" s="16">
        <v>2673847.77</v>
      </c>
      <c r="U146" s="16">
        <v>0</v>
      </c>
      <c r="V146" s="16">
        <v>0</v>
      </c>
      <c r="W146" s="16">
        <v>51379606.439999998</v>
      </c>
      <c r="X146" s="16">
        <v>296560.58</v>
      </c>
      <c r="Y146" s="16">
        <v>51676167.020000003</v>
      </c>
      <c r="Z146" s="18">
        <v>3.7128229999999998E-2</v>
      </c>
      <c r="AA146" s="18">
        <v>4.0399999999999998E-2</v>
      </c>
      <c r="AB146" s="16">
        <v>2077119.31</v>
      </c>
      <c r="AC146" s="16">
        <v>0</v>
      </c>
      <c r="AD146" s="16">
        <v>0</v>
      </c>
      <c r="AE146" s="16">
        <v>5911.75</v>
      </c>
      <c r="AF146" s="16">
        <v>313.85000000000002</v>
      </c>
      <c r="AG146" s="16">
        <f t="shared" si="6"/>
        <v>6225.6</v>
      </c>
      <c r="AH146" s="16">
        <v>1156170.82</v>
      </c>
      <c r="AI146" s="16">
        <v>93856.39</v>
      </c>
      <c r="AJ146" s="16">
        <v>207285.03</v>
      </c>
      <c r="AK146" s="16">
        <v>0</v>
      </c>
      <c r="AL146" s="16">
        <v>86680.19</v>
      </c>
      <c r="AM146" s="16">
        <v>1622.46</v>
      </c>
      <c r="AN146" s="16">
        <v>77298.38</v>
      </c>
      <c r="AO146" s="16">
        <v>7950</v>
      </c>
      <c r="AP146" s="16">
        <v>8511</v>
      </c>
      <c r="AQ146" s="16">
        <v>0</v>
      </c>
      <c r="AR146" s="16">
        <v>84024.49</v>
      </c>
      <c r="AS146" s="16">
        <v>31218.82</v>
      </c>
      <c r="AT146" s="16">
        <v>0</v>
      </c>
      <c r="AU146" s="16">
        <v>12781.72</v>
      </c>
      <c r="AV146" s="16">
        <v>38364.480000000003</v>
      </c>
      <c r="AW146" s="16">
        <v>0</v>
      </c>
      <c r="AX146" s="16">
        <v>1884302.2</v>
      </c>
      <c r="AY146" s="34">
        <f t="shared" si="7"/>
        <v>0</v>
      </c>
      <c r="AZ146" s="16">
        <v>1097800.98</v>
      </c>
      <c r="BA146" s="16">
        <v>0</v>
      </c>
      <c r="BB146" s="16">
        <v>196853</v>
      </c>
      <c r="BC146" s="16">
        <v>0</v>
      </c>
      <c r="BD146" s="16">
        <v>389455.39</v>
      </c>
      <c r="BE146" s="16">
        <v>0</v>
      </c>
      <c r="BF146" s="16">
        <v>0</v>
      </c>
      <c r="BG146" s="16">
        <v>0</v>
      </c>
      <c r="BH146" s="16">
        <f t="shared" si="8"/>
        <v>0</v>
      </c>
      <c r="BI146" s="16">
        <v>0</v>
      </c>
      <c r="BJ146" s="16">
        <v>5371</v>
      </c>
      <c r="BK146" s="16">
        <v>2334</v>
      </c>
      <c r="BL146" s="16">
        <v>0</v>
      </c>
      <c r="BM146" s="16">
        <v>-5</v>
      </c>
      <c r="BN146" s="16">
        <v>-117</v>
      </c>
      <c r="BO146" s="16">
        <v>-151</v>
      </c>
      <c r="BP146" s="16">
        <v>-1104</v>
      </c>
      <c r="BQ146" s="16">
        <v>-255</v>
      </c>
      <c r="BR146" s="16">
        <v>0</v>
      </c>
      <c r="BS146" s="16">
        <v>0</v>
      </c>
      <c r="BT146" s="16">
        <v>-376</v>
      </c>
      <c r="BU146" s="16">
        <v>-6</v>
      </c>
      <c r="BV146" s="16">
        <v>5691</v>
      </c>
      <c r="BW146" s="16">
        <v>8</v>
      </c>
      <c r="BX146" s="16">
        <v>28</v>
      </c>
      <c r="BY146" s="16">
        <v>17</v>
      </c>
      <c r="BZ146" s="16">
        <v>315</v>
      </c>
      <c r="CA146" s="16">
        <v>16</v>
      </c>
      <c r="CB146" s="16">
        <v>0</v>
      </c>
    </row>
    <row r="147" spans="1:80" s="35" customFormat="1" ht="15.6" x14ac:dyDescent="0.3">
      <c r="A147" s="16">
        <v>17</v>
      </c>
      <c r="B147" s="17" t="s">
        <v>345</v>
      </c>
      <c r="C147" s="17" t="s">
        <v>346</v>
      </c>
      <c r="D147" s="31" t="s">
        <v>580</v>
      </c>
      <c r="E147" s="31" t="s">
        <v>364</v>
      </c>
      <c r="F147" s="31" t="s">
        <v>502</v>
      </c>
      <c r="G147" s="16">
        <v>66750244.969999999</v>
      </c>
      <c r="H147" s="16">
        <v>66756967.240000002</v>
      </c>
      <c r="I147" s="16">
        <v>64827556.549999997</v>
      </c>
      <c r="J147" s="16">
        <v>0</v>
      </c>
      <c r="K147" s="16">
        <v>9067483.9399999995</v>
      </c>
      <c r="L147" s="16">
        <v>24308701.600000001</v>
      </c>
      <c r="M147" s="16">
        <v>0</v>
      </c>
      <c r="N147" s="16">
        <v>0</v>
      </c>
      <c r="O147" s="16">
        <v>0</v>
      </c>
      <c r="P147" s="16">
        <v>6677744.4199999999</v>
      </c>
      <c r="Q147" s="16">
        <v>0</v>
      </c>
      <c r="R147" s="16">
        <v>0</v>
      </c>
      <c r="S147" s="16">
        <v>7261085.2400000002</v>
      </c>
      <c r="T147" s="16">
        <v>11090473.119999999</v>
      </c>
      <c r="U147" s="16">
        <v>0</v>
      </c>
      <c r="V147" s="16">
        <v>0</v>
      </c>
      <c r="W147" s="16">
        <v>62441065.369999997</v>
      </c>
      <c r="X147" s="16">
        <v>6722.27</v>
      </c>
      <c r="Y147" s="16">
        <v>62447787.640000001</v>
      </c>
      <c r="Z147" s="18">
        <v>0.14354710000000001</v>
      </c>
      <c r="AA147" s="18">
        <v>6.4600000000000005E-2</v>
      </c>
      <c r="AB147" s="16">
        <v>4035577.05</v>
      </c>
      <c r="AC147" s="16">
        <v>0</v>
      </c>
      <c r="AD147" s="16">
        <v>0</v>
      </c>
      <c r="AE147" s="16">
        <v>6722.27</v>
      </c>
      <c r="AF147" s="16">
        <v>0</v>
      </c>
      <c r="AG147" s="16">
        <f t="shared" si="6"/>
        <v>6722.27</v>
      </c>
      <c r="AH147" s="16">
        <v>2176701.52</v>
      </c>
      <c r="AI147" s="16">
        <v>185546.57</v>
      </c>
      <c r="AJ147" s="16">
        <v>591712.81000000006</v>
      </c>
      <c r="AK147" s="16">
        <v>67251.11</v>
      </c>
      <c r="AL147" s="16">
        <v>282862.15000000002</v>
      </c>
      <c r="AM147" s="16">
        <v>0</v>
      </c>
      <c r="AN147" s="16">
        <v>103682.81</v>
      </c>
      <c r="AO147" s="16">
        <v>8750</v>
      </c>
      <c r="AP147" s="16">
        <v>7427.6</v>
      </c>
      <c r="AQ147" s="16">
        <v>0</v>
      </c>
      <c r="AR147" s="16">
        <v>134707.92000000001</v>
      </c>
      <c r="AS147" s="16">
        <v>21647.18</v>
      </c>
      <c r="AT147" s="16">
        <v>0</v>
      </c>
      <c r="AU147" s="16">
        <v>68520.59</v>
      </c>
      <c r="AV147" s="16">
        <v>78642.83</v>
      </c>
      <c r="AW147" s="16">
        <v>0</v>
      </c>
      <c r="AX147" s="16">
        <v>3882885.78</v>
      </c>
      <c r="AY147" s="34">
        <f t="shared" si="7"/>
        <v>0</v>
      </c>
      <c r="AZ147" s="16">
        <v>6489151.9699999997</v>
      </c>
      <c r="BA147" s="16">
        <v>0</v>
      </c>
      <c r="BB147" s="16">
        <v>196853</v>
      </c>
      <c r="BC147" s="16">
        <v>0</v>
      </c>
      <c r="BD147" s="16">
        <v>667889.11</v>
      </c>
      <c r="BE147" s="16">
        <v>0</v>
      </c>
      <c r="BF147" s="16">
        <v>0</v>
      </c>
      <c r="BG147" s="16">
        <v>0</v>
      </c>
      <c r="BH147" s="16">
        <f t="shared" si="8"/>
        <v>0</v>
      </c>
      <c r="BI147" s="16">
        <v>0</v>
      </c>
      <c r="BJ147" s="16">
        <v>12320</v>
      </c>
      <c r="BK147" s="16">
        <v>4458</v>
      </c>
      <c r="BL147" s="16">
        <v>11</v>
      </c>
      <c r="BM147" s="16">
        <v>-2</v>
      </c>
      <c r="BN147" s="16">
        <v>-127</v>
      </c>
      <c r="BO147" s="16">
        <v>-85</v>
      </c>
      <c r="BP147" s="16">
        <v>-1471</v>
      </c>
      <c r="BQ147" s="16">
        <v>-446</v>
      </c>
      <c r="BR147" s="16">
        <v>2</v>
      </c>
      <c r="BS147" s="16">
        <v>1</v>
      </c>
      <c r="BT147" s="16">
        <v>-1845</v>
      </c>
      <c r="BU147" s="16">
        <v>-12</v>
      </c>
      <c r="BV147" s="16">
        <v>12804</v>
      </c>
      <c r="BW147" s="16">
        <v>107</v>
      </c>
      <c r="BX147" s="16">
        <v>52</v>
      </c>
      <c r="BY147" s="16">
        <v>21</v>
      </c>
      <c r="BZ147" s="16">
        <v>407</v>
      </c>
      <c r="CA147" s="16">
        <v>1342</v>
      </c>
      <c r="CB147" s="16">
        <v>12</v>
      </c>
    </row>
    <row r="148" spans="1:80" s="35" customFormat="1" ht="15.6" x14ac:dyDescent="0.3">
      <c r="A148" s="16">
        <v>17</v>
      </c>
      <c r="B148" s="17" t="s">
        <v>347</v>
      </c>
      <c r="C148" s="17" t="s">
        <v>27</v>
      </c>
      <c r="D148" s="31" t="s">
        <v>511</v>
      </c>
      <c r="E148" s="31" t="s">
        <v>367</v>
      </c>
      <c r="F148" s="31" t="s">
        <v>502</v>
      </c>
      <c r="G148" s="16">
        <v>36109619.700000003</v>
      </c>
      <c r="H148" s="16">
        <v>36112146.729999997</v>
      </c>
      <c r="I148" s="16">
        <v>35401572.609999999</v>
      </c>
      <c r="J148" s="16">
        <v>9920345.8399999999</v>
      </c>
      <c r="K148" s="16">
        <v>1325158.04</v>
      </c>
      <c r="L148" s="16">
        <v>9342604.8000000007</v>
      </c>
      <c r="M148" s="16">
        <v>0</v>
      </c>
      <c r="N148" s="16">
        <v>0</v>
      </c>
      <c r="O148" s="16">
        <v>0</v>
      </c>
      <c r="P148" s="16">
        <v>2752735.5</v>
      </c>
      <c r="Q148" s="16">
        <v>0</v>
      </c>
      <c r="R148" s="16">
        <v>0</v>
      </c>
      <c r="S148" s="16">
        <v>7934770.5199999996</v>
      </c>
      <c r="T148" s="16">
        <v>2129869.9900000002</v>
      </c>
      <c r="U148" s="16">
        <v>56775.360000000001</v>
      </c>
      <c r="V148" s="16">
        <v>0</v>
      </c>
      <c r="W148" s="16">
        <v>34714635.619999997</v>
      </c>
      <c r="X148" s="16">
        <v>86949.87</v>
      </c>
      <c r="Y148" s="16">
        <v>34801585.490000002</v>
      </c>
      <c r="Z148" s="18">
        <v>7.2149640000000001E-2</v>
      </c>
      <c r="AA148" s="18">
        <v>3.7699999999999997E-2</v>
      </c>
      <c r="AB148" s="16">
        <v>1309150.93</v>
      </c>
      <c r="AC148" s="16">
        <v>0</v>
      </c>
      <c r="AD148" s="16">
        <v>0</v>
      </c>
      <c r="AE148" s="16">
        <v>2527.0300000000002</v>
      </c>
      <c r="AF148" s="16">
        <v>297.48</v>
      </c>
      <c r="AG148" s="16">
        <f t="shared" si="6"/>
        <v>2824.51</v>
      </c>
      <c r="AH148" s="16">
        <v>516130.48</v>
      </c>
      <c r="AI148" s="16">
        <v>43811.28</v>
      </c>
      <c r="AJ148" s="16">
        <v>105734.7</v>
      </c>
      <c r="AK148" s="16">
        <v>25230.29</v>
      </c>
      <c r="AL148" s="16">
        <v>99347.08</v>
      </c>
      <c r="AM148" s="16">
        <v>3507.21</v>
      </c>
      <c r="AN148" s="16">
        <v>73739.66</v>
      </c>
      <c r="AO148" s="16">
        <v>7368</v>
      </c>
      <c r="AP148" s="16">
        <v>116189.6</v>
      </c>
      <c r="AQ148" s="16">
        <v>0</v>
      </c>
      <c r="AR148" s="16">
        <v>72465.34</v>
      </c>
      <c r="AS148" s="16">
        <v>1919.27</v>
      </c>
      <c r="AT148" s="16">
        <v>0</v>
      </c>
      <c r="AU148" s="16">
        <v>972</v>
      </c>
      <c r="AV148" s="16">
        <v>10351.39</v>
      </c>
      <c r="AW148" s="16">
        <v>0</v>
      </c>
      <c r="AX148" s="16">
        <v>1128177.6299999999</v>
      </c>
      <c r="AY148" s="34">
        <f t="shared" si="7"/>
        <v>0</v>
      </c>
      <c r="AZ148" s="16">
        <v>537530.44999999995</v>
      </c>
      <c r="BA148" s="16">
        <v>0</v>
      </c>
      <c r="BB148" s="16">
        <v>196853</v>
      </c>
      <c r="BC148" s="16">
        <v>0</v>
      </c>
      <c r="BD148" s="16">
        <v>248620.39</v>
      </c>
      <c r="BE148" s="16">
        <v>0</v>
      </c>
      <c r="BF148" s="16">
        <v>0</v>
      </c>
      <c r="BG148" s="16">
        <v>0</v>
      </c>
      <c r="BH148" s="16">
        <f t="shared" si="8"/>
        <v>0</v>
      </c>
      <c r="BI148" s="16">
        <v>0</v>
      </c>
      <c r="BJ148" s="16">
        <v>3653</v>
      </c>
      <c r="BK148" s="16">
        <v>1566</v>
      </c>
      <c r="BL148" s="16">
        <v>1</v>
      </c>
      <c r="BM148" s="16">
        <v>0</v>
      </c>
      <c r="BN148" s="16">
        <v>-73</v>
      </c>
      <c r="BO148" s="16">
        <v>-106</v>
      </c>
      <c r="BP148" s="16">
        <v>-782</v>
      </c>
      <c r="BQ148" s="16">
        <v>-147</v>
      </c>
      <c r="BR148" s="16">
        <v>7</v>
      </c>
      <c r="BS148" s="16">
        <v>0</v>
      </c>
      <c r="BT148" s="16">
        <v>-223</v>
      </c>
      <c r="BU148" s="16">
        <v>0</v>
      </c>
      <c r="BV148" s="16">
        <v>3896</v>
      </c>
      <c r="BW148" s="16">
        <v>1</v>
      </c>
      <c r="BX148" s="16">
        <v>34</v>
      </c>
      <c r="BY148" s="16">
        <v>11</v>
      </c>
      <c r="BZ148" s="16">
        <v>159</v>
      </c>
      <c r="CA148" s="16">
        <v>18</v>
      </c>
      <c r="CB148" s="16">
        <v>1</v>
      </c>
    </row>
    <row r="149" spans="1:80" s="35" customFormat="1" ht="15.6" x14ac:dyDescent="0.3">
      <c r="A149" s="16">
        <v>17</v>
      </c>
      <c r="B149" s="17" t="s">
        <v>348</v>
      </c>
      <c r="C149" s="17" t="s">
        <v>104</v>
      </c>
      <c r="D149" s="31" t="s">
        <v>512</v>
      </c>
      <c r="E149" s="31" t="s">
        <v>367</v>
      </c>
      <c r="F149" s="31" t="s">
        <v>502</v>
      </c>
      <c r="G149" s="16">
        <v>55384494.149999999</v>
      </c>
      <c r="H149" s="16">
        <v>55397721.479999997</v>
      </c>
      <c r="I149" s="16">
        <v>54366107.509999998</v>
      </c>
      <c r="J149" s="16">
        <v>17392935.170000002</v>
      </c>
      <c r="K149" s="16">
        <v>3315779.82</v>
      </c>
      <c r="L149" s="16">
        <v>13542118.689999999</v>
      </c>
      <c r="M149" s="16">
        <v>0</v>
      </c>
      <c r="N149" s="16">
        <v>0</v>
      </c>
      <c r="O149" s="16">
        <v>62796.45</v>
      </c>
      <c r="P149" s="16">
        <v>4506554.95</v>
      </c>
      <c r="Q149" s="16">
        <v>0</v>
      </c>
      <c r="R149" s="16">
        <v>0</v>
      </c>
      <c r="S149" s="16">
        <v>10591272.09</v>
      </c>
      <c r="T149" s="16">
        <v>2997902.46</v>
      </c>
      <c r="U149" s="16">
        <v>45858.82</v>
      </c>
      <c r="V149" s="16">
        <v>0</v>
      </c>
      <c r="W149" s="16">
        <v>54481980.100000001</v>
      </c>
      <c r="X149" s="16">
        <v>96988.7</v>
      </c>
      <c r="Y149" s="16">
        <v>54578968.799999997</v>
      </c>
      <c r="Z149" s="18">
        <v>3.2373480000000003E-2</v>
      </c>
      <c r="AA149" s="18">
        <v>3.7900000000000003E-2</v>
      </c>
      <c r="AB149" s="16">
        <v>2065196.89</v>
      </c>
      <c r="AC149" s="16">
        <v>0</v>
      </c>
      <c r="AD149" s="16">
        <v>0</v>
      </c>
      <c r="AE149" s="16">
        <v>12804.23</v>
      </c>
      <c r="AF149" s="16">
        <v>334.04</v>
      </c>
      <c r="AG149" s="16">
        <f t="shared" si="6"/>
        <v>13138.27</v>
      </c>
      <c r="AH149" s="16">
        <v>1111204.42</v>
      </c>
      <c r="AI149" s="16">
        <v>92776.14</v>
      </c>
      <c r="AJ149" s="16">
        <v>242407.97</v>
      </c>
      <c r="AK149" s="16">
        <v>0</v>
      </c>
      <c r="AL149" s="16">
        <v>115159.12</v>
      </c>
      <c r="AM149" s="16">
        <v>2756.27</v>
      </c>
      <c r="AN149" s="16">
        <v>65022.57</v>
      </c>
      <c r="AO149" s="16">
        <v>7950</v>
      </c>
      <c r="AP149" s="16">
        <v>2855.83</v>
      </c>
      <c r="AQ149" s="16">
        <v>0</v>
      </c>
      <c r="AR149" s="16">
        <v>77177.960000000006</v>
      </c>
      <c r="AS149" s="16">
        <v>14556.56</v>
      </c>
      <c r="AT149" s="16">
        <v>0</v>
      </c>
      <c r="AU149" s="16">
        <v>18034.080000000002</v>
      </c>
      <c r="AV149" s="16">
        <v>11743.53</v>
      </c>
      <c r="AW149" s="16">
        <v>10716.04</v>
      </c>
      <c r="AX149" s="16">
        <v>1829727.07</v>
      </c>
      <c r="AY149" s="34">
        <f t="shared" si="7"/>
        <v>5.8566330332534243E-3</v>
      </c>
      <c r="AZ149" s="16">
        <v>629268.87</v>
      </c>
      <c r="BA149" s="16">
        <v>0</v>
      </c>
      <c r="BB149" s="16">
        <v>196853</v>
      </c>
      <c r="BC149" s="16">
        <v>0</v>
      </c>
      <c r="BD149" s="16">
        <v>387122.78</v>
      </c>
      <c r="BE149" s="16">
        <v>0</v>
      </c>
      <c r="BF149" s="16">
        <v>0</v>
      </c>
      <c r="BG149" s="16">
        <v>0</v>
      </c>
      <c r="BH149" s="16">
        <f t="shared" si="8"/>
        <v>0</v>
      </c>
      <c r="BI149" s="16">
        <v>0</v>
      </c>
      <c r="BJ149" s="16">
        <v>5371</v>
      </c>
      <c r="BK149" s="16">
        <v>2357</v>
      </c>
      <c r="BL149" s="16">
        <v>0</v>
      </c>
      <c r="BM149" s="16">
        <v>0</v>
      </c>
      <c r="BN149" s="16">
        <v>-90</v>
      </c>
      <c r="BO149" s="16">
        <v>-135</v>
      </c>
      <c r="BP149" s="16">
        <v>-1074</v>
      </c>
      <c r="BQ149" s="16">
        <v>-331</v>
      </c>
      <c r="BR149" s="16">
        <v>0</v>
      </c>
      <c r="BS149" s="16">
        <v>0</v>
      </c>
      <c r="BT149" s="16">
        <v>-389</v>
      </c>
      <c r="BU149" s="16">
        <v>-6</v>
      </c>
      <c r="BV149" s="16">
        <v>5703</v>
      </c>
      <c r="BW149" s="16">
        <v>2</v>
      </c>
      <c r="BX149" s="16">
        <v>33</v>
      </c>
      <c r="BY149" s="16">
        <v>16</v>
      </c>
      <c r="BZ149" s="16">
        <v>317</v>
      </c>
      <c r="CA149" s="16">
        <v>28</v>
      </c>
      <c r="CB149" s="16">
        <v>0</v>
      </c>
    </row>
    <row r="150" spans="1:80" s="35" customFormat="1" ht="15.6" x14ac:dyDescent="0.3">
      <c r="A150" s="16">
        <v>17</v>
      </c>
      <c r="B150" s="17" t="s">
        <v>349</v>
      </c>
      <c r="C150" s="17" t="s">
        <v>140</v>
      </c>
      <c r="D150" s="31" t="s">
        <v>513</v>
      </c>
      <c r="E150" s="36"/>
      <c r="F150" s="31" t="s">
        <v>514</v>
      </c>
      <c r="G150" s="16">
        <v>40914843.939999998</v>
      </c>
      <c r="H150" s="16">
        <v>40915443.259999998</v>
      </c>
      <c r="I150" s="16">
        <v>38048893.359999999</v>
      </c>
      <c r="J150" s="16">
        <v>2925803.69</v>
      </c>
      <c r="K150" s="16">
        <v>4252519</v>
      </c>
      <c r="L150" s="16">
        <v>3353347</v>
      </c>
      <c r="M150" s="16">
        <v>0</v>
      </c>
      <c r="N150" s="16">
        <v>0</v>
      </c>
      <c r="O150" s="16">
        <v>0</v>
      </c>
      <c r="P150" s="16">
        <v>2739333.96</v>
      </c>
      <c r="Q150" s="16">
        <v>0</v>
      </c>
      <c r="R150" s="16">
        <v>8509</v>
      </c>
      <c r="S150" s="16">
        <v>16477266.710000001</v>
      </c>
      <c r="T150" s="16">
        <v>5421603.8899999997</v>
      </c>
      <c r="U150" s="16">
        <v>41510.5</v>
      </c>
      <c r="V150" s="16">
        <v>0</v>
      </c>
      <c r="W150" s="16">
        <v>37527815.649999999</v>
      </c>
      <c r="X150" s="16">
        <v>278506.84000000003</v>
      </c>
      <c r="Y150" s="16">
        <v>37806322.490000002</v>
      </c>
      <c r="Z150" s="18">
        <v>0.29428670000000001</v>
      </c>
      <c r="AA150" s="18">
        <v>5.7200000000000001E-2</v>
      </c>
      <c r="AB150" s="16">
        <v>2145666.66</v>
      </c>
      <c r="AC150" s="16">
        <v>599.32000000000005</v>
      </c>
      <c r="AD150" s="16">
        <v>10896.69</v>
      </c>
      <c r="AE150" s="16">
        <v>0</v>
      </c>
      <c r="AF150" s="16">
        <v>1661.91</v>
      </c>
      <c r="AG150" s="16">
        <f t="shared" si="6"/>
        <v>1661.91</v>
      </c>
      <c r="AH150" s="16">
        <v>1174530.74</v>
      </c>
      <c r="AI150" s="16">
        <v>107520.28</v>
      </c>
      <c r="AJ150" s="16">
        <v>282166.31</v>
      </c>
      <c r="AK150" s="16">
        <v>468.62</v>
      </c>
      <c r="AL150" s="16">
        <v>133696.06</v>
      </c>
      <c r="AM150" s="16">
        <v>4877.96</v>
      </c>
      <c r="AN150" s="16">
        <v>49258.239999999998</v>
      </c>
      <c r="AO150" s="16">
        <v>7950</v>
      </c>
      <c r="AP150" s="16">
        <v>36137.730000000003</v>
      </c>
      <c r="AQ150" s="16">
        <v>61319.61</v>
      </c>
      <c r="AR150" s="16">
        <f>15054.57+25098.84+27794.2</f>
        <v>67947.61</v>
      </c>
      <c r="AS150" s="16">
        <v>29244.29</v>
      </c>
      <c r="AT150" s="16">
        <v>0</v>
      </c>
      <c r="AU150" s="16">
        <v>10693.12</v>
      </c>
      <c r="AV150" s="16">
        <v>14721.77</v>
      </c>
      <c r="AW150" s="16">
        <v>0</v>
      </c>
      <c r="AX150" s="16">
        <v>2054561.38</v>
      </c>
      <c r="AY150" s="34">
        <f t="shared" si="7"/>
        <v>0</v>
      </c>
      <c r="AZ150" s="16">
        <v>3650115.58</v>
      </c>
      <c r="BA150" s="16">
        <v>0</v>
      </c>
      <c r="BB150" s="16">
        <v>196853</v>
      </c>
      <c r="BC150" s="16">
        <v>0</v>
      </c>
      <c r="BD150" s="16">
        <v>413293.57</v>
      </c>
      <c r="BE150" s="16">
        <v>0</v>
      </c>
      <c r="BF150" s="16">
        <v>0</v>
      </c>
      <c r="BG150" s="16">
        <v>0</v>
      </c>
      <c r="BH150" s="16">
        <f t="shared" si="8"/>
        <v>0</v>
      </c>
      <c r="BI150" s="16">
        <v>0</v>
      </c>
      <c r="BJ150" s="16">
        <v>6394</v>
      </c>
      <c r="BK150" s="16">
        <v>1532</v>
      </c>
      <c r="BL150" s="16">
        <v>34</v>
      </c>
      <c r="BM150" s="16">
        <v>-11</v>
      </c>
      <c r="BN150" s="16">
        <v>-171</v>
      </c>
      <c r="BO150" s="16">
        <v>-306</v>
      </c>
      <c r="BP150" s="16">
        <v>-624</v>
      </c>
      <c r="BQ150" s="16">
        <v>-429</v>
      </c>
      <c r="BR150" s="16">
        <v>0</v>
      </c>
      <c r="BS150" s="16">
        <v>-159</v>
      </c>
      <c r="BT150" s="16">
        <v>-417</v>
      </c>
      <c r="BU150" s="16">
        <v>-6</v>
      </c>
      <c r="BV150" s="16">
        <v>5837</v>
      </c>
      <c r="BW150" s="16">
        <v>28</v>
      </c>
      <c r="BX150" s="16">
        <v>164</v>
      </c>
      <c r="BY150" s="16">
        <v>23</v>
      </c>
      <c r="BZ150" s="16">
        <v>223</v>
      </c>
      <c r="CA150" s="16">
        <v>4</v>
      </c>
      <c r="CB150" s="16">
        <v>0</v>
      </c>
    </row>
    <row r="151" spans="1:80" s="35" customFormat="1" ht="15.6" x14ac:dyDescent="0.3">
      <c r="A151" s="16">
        <v>17</v>
      </c>
      <c r="B151" s="17" t="s">
        <v>156</v>
      </c>
      <c r="C151" s="17" t="s">
        <v>47</v>
      </c>
      <c r="D151" s="37" t="s">
        <v>515</v>
      </c>
      <c r="E151" s="37" t="s">
        <v>367</v>
      </c>
      <c r="F151" s="31" t="s">
        <v>502</v>
      </c>
      <c r="G151" s="16">
        <v>55757930.920000002</v>
      </c>
      <c r="H151" s="16">
        <v>55757930.920000002</v>
      </c>
      <c r="I151" s="16">
        <v>54484520.409999996</v>
      </c>
      <c r="J151" s="16">
        <v>17753245.829999998</v>
      </c>
      <c r="K151" s="16">
        <v>2724163.58</v>
      </c>
      <c r="L151" s="16">
        <v>11504940.82</v>
      </c>
      <c r="M151" s="16">
        <v>0</v>
      </c>
      <c r="N151" s="16">
        <v>0.15</v>
      </c>
      <c r="O151" s="16">
        <v>55431.26</v>
      </c>
      <c r="P151" s="16">
        <v>3065826.21</v>
      </c>
      <c r="Q151" s="16">
        <v>0</v>
      </c>
      <c r="R151" s="16">
        <v>0</v>
      </c>
      <c r="S151" s="16">
        <v>14475910.539999999</v>
      </c>
      <c r="T151" s="16">
        <v>2186496.35</v>
      </c>
      <c r="U151" s="16">
        <v>0</v>
      </c>
      <c r="V151" s="16">
        <v>0</v>
      </c>
      <c r="W151" s="16">
        <v>54161702.079999998</v>
      </c>
      <c r="X151" s="16">
        <v>89207.679999999993</v>
      </c>
      <c r="Y151" s="16">
        <v>54250909.759999998</v>
      </c>
      <c r="Z151" s="18">
        <v>5.2452230000000002E-2</v>
      </c>
      <c r="AA151" s="18">
        <v>4.3900000000000002E-2</v>
      </c>
      <c r="AB151" s="16">
        <v>2378336.48</v>
      </c>
      <c r="AC151" s="16">
        <v>0</v>
      </c>
      <c r="AD151" s="16">
        <v>0</v>
      </c>
      <c r="AE151" s="16">
        <v>0</v>
      </c>
      <c r="AF151" s="16">
        <v>0</v>
      </c>
      <c r="AG151" s="16">
        <f t="shared" si="6"/>
        <v>0</v>
      </c>
      <c r="AH151" s="16">
        <v>977636.77</v>
      </c>
      <c r="AI151" s="16">
        <v>86756.94</v>
      </c>
      <c r="AJ151" s="16">
        <v>229195.47</v>
      </c>
      <c r="AK151" s="16">
        <v>40396.29</v>
      </c>
      <c r="AL151" s="16">
        <v>121181.08</v>
      </c>
      <c r="AM151" s="16">
        <v>6436.3</v>
      </c>
      <c r="AN151" s="16">
        <v>185692.51</v>
      </c>
      <c r="AO151" s="16">
        <v>7368</v>
      </c>
      <c r="AP151" s="16">
        <v>14757.53</v>
      </c>
      <c r="AQ151" s="16">
        <v>0</v>
      </c>
      <c r="AR151" s="16">
        <v>119805.21</v>
      </c>
      <c r="AS151" s="16">
        <v>27883.8</v>
      </c>
      <c r="AT151" s="16">
        <v>0</v>
      </c>
      <c r="AU151" s="16">
        <v>1924.04</v>
      </c>
      <c r="AV151" s="16">
        <v>91452.4</v>
      </c>
      <c r="AW151" s="16">
        <v>0</v>
      </c>
      <c r="AX151" s="16">
        <v>2097860.13</v>
      </c>
      <c r="AY151" s="34">
        <f t="shared" si="7"/>
        <v>0</v>
      </c>
      <c r="AZ151" s="16">
        <v>808208.82</v>
      </c>
      <c r="BA151" s="16">
        <v>0</v>
      </c>
      <c r="BB151" s="16">
        <v>196853</v>
      </c>
      <c r="BC151" s="16">
        <v>0</v>
      </c>
      <c r="BD151" s="16">
        <v>416521.16</v>
      </c>
      <c r="BE151" s="16">
        <v>0</v>
      </c>
      <c r="BF151" s="16">
        <v>0</v>
      </c>
      <c r="BG151" s="16">
        <v>0</v>
      </c>
      <c r="BH151" s="16">
        <f t="shared" si="8"/>
        <v>0</v>
      </c>
      <c r="BI151" s="16">
        <v>0</v>
      </c>
      <c r="BJ151" s="16">
        <v>4144</v>
      </c>
      <c r="BK151" s="16">
        <v>1651</v>
      </c>
      <c r="BL151" s="16">
        <v>1</v>
      </c>
      <c r="BM151" s="16">
        <v>0</v>
      </c>
      <c r="BN151" s="16">
        <v>-78</v>
      </c>
      <c r="BO151" s="16">
        <v>-96</v>
      </c>
      <c r="BP151" s="16">
        <v>-766</v>
      </c>
      <c r="BQ151" s="16">
        <v>-345</v>
      </c>
      <c r="BR151" s="16">
        <v>8</v>
      </c>
      <c r="BS151" s="16">
        <v>43</v>
      </c>
      <c r="BT151" s="16">
        <v>-274</v>
      </c>
      <c r="BU151" s="16">
        <v>0</v>
      </c>
      <c r="BV151" s="16">
        <v>4288</v>
      </c>
      <c r="BW151" s="16">
        <v>1</v>
      </c>
      <c r="BX151" s="16">
        <v>82</v>
      </c>
      <c r="BY151" s="16">
        <v>14</v>
      </c>
      <c r="BZ151" s="16">
        <v>166</v>
      </c>
      <c r="CA151" s="16">
        <v>9</v>
      </c>
      <c r="CB151" s="16">
        <v>0</v>
      </c>
    </row>
    <row r="152" spans="1:80" s="35" customFormat="1" ht="15.6" x14ac:dyDescent="0.3">
      <c r="A152" s="16">
        <v>17</v>
      </c>
      <c r="B152" s="17" t="s">
        <v>350</v>
      </c>
      <c r="C152" s="17" t="s">
        <v>45</v>
      </c>
      <c r="D152" s="31" t="s">
        <v>516</v>
      </c>
      <c r="E152" s="36"/>
      <c r="F152" s="31" t="s">
        <v>514</v>
      </c>
      <c r="G152" s="16">
        <v>15408780.4</v>
      </c>
      <c r="H152" s="16">
        <v>15408780.4</v>
      </c>
      <c r="I152" s="16">
        <v>15070378.08</v>
      </c>
      <c r="J152" s="16">
        <v>0</v>
      </c>
      <c r="K152" s="16">
        <v>1250075.54</v>
      </c>
      <c r="L152" s="16">
        <v>1749986.16</v>
      </c>
      <c r="M152" s="16">
        <v>0</v>
      </c>
      <c r="N152" s="16">
        <v>0</v>
      </c>
      <c r="O152" s="16">
        <v>0</v>
      </c>
      <c r="P152" s="16">
        <v>1645585.67</v>
      </c>
      <c r="Q152" s="16">
        <v>0</v>
      </c>
      <c r="R152" s="16">
        <v>0</v>
      </c>
      <c r="S152" s="16">
        <v>7777543.7800000003</v>
      </c>
      <c r="T152" s="16">
        <v>1843162.03</v>
      </c>
      <c r="U152" s="16">
        <v>0</v>
      </c>
      <c r="V152" s="16">
        <v>0</v>
      </c>
      <c r="W152" s="16">
        <v>15100602.9</v>
      </c>
      <c r="X152" s="16">
        <v>0</v>
      </c>
      <c r="Y152" s="16">
        <v>15100602.9</v>
      </c>
      <c r="Z152" s="18">
        <v>7.7794299999999997E-2</v>
      </c>
      <c r="AA152" s="18">
        <v>5.5E-2</v>
      </c>
      <c r="AB152" s="16">
        <v>830298.74</v>
      </c>
      <c r="AC152" s="16">
        <v>0</v>
      </c>
      <c r="AD152" s="16">
        <v>0</v>
      </c>
      <c r="AE152" s="16">
        <v>0</v>
      </c>
      <c r="AF152" s="16">
        <v>3.2</v>
      </c>
      <c r="AG152" s="16">
        <f t="shared" si="6"/>
        <v>3.2</v>
      </c>
      <c r="AH152" s="16">
        <v>319338.82</v>
      </c>
      <c r="AI152" s="16">
        <v>24730.07</v>
      </c>
      <c r="AJ152" s="16">
        <v>68832.320000000007</v>
      </c>
      <c r="AK152" s="16">
        <v>2380.5</v>
      </c>
      <c r="AL152" s="16">
        <v>31440.33</v>
      </c>
      <c r="AM152" s="16">
        <v>0</v>
      </c>
      <c r="AN152" s="16">
        <v>40519.5</v>
      </c>
      <c r="AO152" s="16">
        <v>6200</v>
      </c>
      <c r="AP152" s="16">
        <v>8910.42</v>
      </c>
      <c r="AQ152" s="16">
        <v>7000</v>
      </c>
      <c r="AR152" s="16">
        <v>24396.25</v>
      </c>
      <c r="AS152" s="16">
        <v>8864.9500000000007</v>
      </c>
      <c r="AT152" s="16">
        <v>0</v>
      </c>
      <c r="AU152" s="16">
        <v>7599.41</v>
      </c>
      <c r="AV152" s="16">
        <v>3876.34</v>
      </c>
      <c r="AW152" s="16">
        <v>0</v>
      </c>
      <c r="AX152" s="16">
        <v>598946.86</v>
      </c>
      <c r="AY152" s="34">
        <f t="shared" si="7"/>
        <v>0</v>
      </c>
      <c r="AZ152" s="16">
        <v>338469.79</v>
      </c>
      <c r="BA152" s="16">
        <v>1350</v>
      </c>
      <c r="BB152" s="16">
        <v>196853</v>
      </c>
      <c r="BC152" s="16">
        <v>0</v>
      </c>
      <c r="BD152" s="16">
        <v>100714.79</v>
      </c>
      <c r="BE152" s="16">
        <v>0</v>
      </c>
      <c r="BF152" s="16">
        <v>0</v>
      </c>
      <c r="BG152" s="16">
        <v>0</v>
      </c>
      <c r="BH152" s="16">
        <f t="shared" si="8"/>
        <v>0</v>
      </c>
      <c r="BI152" s="16">
        <v>0</v>
      </c>
      <c r="BJ152" s="16">
        <v>2219</v>
      </c>
      <c r="BK152" s="16">
        <v>637</v>
      </c>
      <c r="BL152" s="16">
        <v>40</v>
      </c>
      <c r="BM152" s="16">
        <v>0</v>
      </c>
      <c r="BN152" s="16">
        <v>-35</v>
      </c>
      <c r="BO152" s="16">
        <v>-129</v>
      </c>
      <c r="BP152" s="16">
        <v>-69</v>
      </c>
      <c r="BQ152" s="16">
        <v>-129</v>
      </c>
      <c r="BR152" s="16">
        <v>0</v>
      </c>
      <c r="BS152" s="16">
        <v>31</v>
      </c>
      <c r="BT152" s="16">
        <v>-187</v>
      </c>
      <c r="BU152" s="16">
        <v>0</v>
      </c>
      <c r="BV152" s="16">
        <v>2378</v>
      </c>
      <c r="BW152" s="16">
        <v>0</v>
      </c>
      <c r="BX152" s="16">
        <v>39</v>
      </c>
      <c r="BY152" s="16">
        <v>22</v>
      </c>
      <c r="BZ152" s="16">
        <v>110</v>
      </c>
      <c r="CA152" s="16">
        <v>1</v>
      </c>
      <c r="CB152" s="16">
        <v>1</v>
      </c>
    </row>
    <row r="153" spans="1:80" s="35" customFormat="1" ht="15.6" x14ac:dyDescent="0.3">
      <c r="A153" s="16">
        <v>17</v>
      </c>
      <c r="B153" s="17" t="s">
        <v>351</v>
      </c>
      <c r="C153" s="17" t="s">
        <v>352</v>
      </c>
      <c r="D153" s="31" t="s">
        <v>513</v>
      </c>
      <c r="E153" s="36"/>
      <c r="F153" s="31" t="s">
        <v>514</v>
      </c>
      <c r="G153" s="16">
        <v>40393886.780000001</v>
      </c>
      <c r="H153" s="16">
        <v>40398467.799999997</v>
      </c>
      <c r="I153" s="16">
        <v>36444553.93</v>
      </c>
      <c r="J153" s="16">
        <v>3068443.6</v>
      </c>
      <c r="K153" s="16">
        <v>2550531.2400000002</v>
      </c>
      <c r="L153" s="16">
        <v>5458325.46</v>
      </c>
      <c r="M153" s="16">
        <v>0</v>
      </c>
      <c r="N153" s="16">
        <v>0</v>
      </c>
      <c r="O153" s="16">
        <v>0</v>
      </c>
      <c r="P153" s="16">
        <v>2507478.98</v>
      </c>
      <c r="Q153" s="16">
        <v>0</v>
      </c>
      <c r="R153" s="16">
        <v>0</v>
      </c>
      <c r="S153" s="16">
        <v>16402548.09</v>
      </c>
      <c r="T153" s="16">
        <v>6792414.6799999997</v>
      </c>
      <c r="U153" s="16">
        <v>11994.03</v>
      </c>
      <c r="V153" s="16">
        <v>0</v>
      </c>
      <c r="W153" s="16">
        <v>39449911.5</v>
      </c>
      <c r="X153" s="16">
        <v>16575.87</v>
      </c>
      <c r="Y153" s="16">
        <v>39466487.369999997</v>
      </c>
      <c r="Z153" s="18">
        <v>0.28703060000000002</v>
      </c>
      <c r="AA153" s="18">
        <v>6.25E-2</v>
      </c>
      <c r="AB153" s="16">
        <v>2468645.63</v>
      </c>
      <c r="AC153" s="16">
        <v>4581.0200000000004</v>
      </c>
      <c r="AD153" s="16">
        <v>74291.259999999995</v>
      </c>
      <c r="AE153" s="16">
        <v>0</v>
      </c>
      <c r="AF153" s="16">
        <v>2086.1999999999998</v>
      </c>
      <c r="AG153" s="16">
        <f t="shared" si="6"/>
        <v>2086.1999999999998</v>
      </c>
      <c r="AH153" s="16">
        <v>1103521.45</v>
      </c>
      <c r="AI153" s="16">
        <v>100996.99</v>
      </c>
      <c r="AJ153" s="16">
        <v>254542.77</v>
      </c>
      <c r="AK153" s="16">
        <v>0</v>
      </c>
      <c r="AL153" s="16">
        <v>126288</v>
      </c>
      <c r="AM153" s="16">
        <v>4047.91</v>
      </c>
      <c r="AN153" s="16">
        <v>158505.54999999999</v>
      </c>
      <c r="AO153" s="16">
        <v>8350</v>
      </c>
      <c r="AP153" s="16">
        <v>99847.9</v>
      </c>
      <c r="AQ153" s="16">
        <v>107390.37</v>
      </c>
      <c r="AR153" s="16">
        <v>79436.09</v>
      </c>
      <c r="AS153" s="16">
        <v>26957.1</v>
      </c>
      <c r="AT153" s="16">
        <v>0</v>
      </c>
      <c r="AU153" s="16">
        <v>2228.33</v>
      </c>
      <c r="AV153" s="16">
        <v>80585.73</v>
      </c>
      <c r="AW153" s="16">
        <v>0</v>
      </c>
      <c r="AX153" s="16">
        <v>2298949.96</v>
      </c>
      <c r="AY153" s="34">
        <f t="shared" si="7"/>
        <v>0</v>
      </c>
      <c r="AZ153" s="16">
        <v>4907704.2300000004</v>
      </c>
      <c r="BA153" s="16">
        <v>20.82</v>
      </c>
      <c r="BB153" s="16">
        <v>196853</v>
      </c>
      <c r="BC153" s="16">
        <v>0</v>
      </c>
      <c r="BD153" s="16">
        <v>451023.2</v>
      </c>
      <c r="BE153" s="16">
        <v>0</v>
      </c>
      <c r="BF153" s="16">
        <v>0</v>
      </c>
      <c r="BG153" s="16">
        <v>0</v>
      </c>
      <c r="BH153" s="16">
        <f t="shared" si="8"/>
        <v>0</v>
      </c>
      <c r="BI153" s="16">
        <v>0</v>
      </c>
      <c r="BJ153" s="16">
        <v>6587</v>
      </c>
      <c r="BK153" s="16">
        <v>1379</v>
      </c>
      <c r="BL153" s="16">
        <v>64</v>
      </c>
      <c r="BM153" s="16">
        <v>-53</v>
      </c>
      <c r="BN153" s="16">
        <v>-275</v>
      </c>
      <c r="BO153" s="16">
        <v>-322</v>
      </c>
      <c r="BP153" s="16">
        <v>-875</v>
      </c>
      <c r="BQ153" s="16">
        <v>-421</v>
      </c>
      <c r="BR153" s="16">
        <v>129</v>
      </c>
      <c r="BS153" s="16">
        <v>-18</v>
      </c>
      <c r="BT153" s="16">
        <v>-536</v>
      </c>
      <c r="BU153" s="16">
        <v>-1</v>
      </c>
      <c r="BV153" s="16">
        <v>5658</v>
      </c>
      <c r="BW153" s="16">
        <v>11</v>
      </c>
      <c r="BX153" s="16">
        <v>149</v>
      </c>
      <c r="BY153" s="16">
        <v>32</v>
      </c>
      <c r="BZ153" s="16">
        <v>337</v>
      </c>
      <c r="CA153" s="16">
        <v>14</v>
      </c>
      <c r="CB153" s="16">
        <v>4</v>
      </c>
    </row>
    <row r="154" spans="1:80" s="32" customFormat="1" ht="15.6" x14ac:dyDescent="0.3">
      <c r="A154" s="38">
        <v>18</v>
      </c>
      <c r="B154" s="38" t="s">
        <v>29</v>
      </c>
      <c r="C154" s="38" t="s">
        <v>30</v>
      </c>
      <c r="D154" s="38" t="s">
        <v>517</v>
      </c>
      <c r="E154" s="38" t="s">
        <v>367</v>
      </c>
      <c r="F154" s="38" t="s">
        <v>407</v>
      </c>
      <c r="G154" s="16">
        <v>33064680.780000001</v>
      </c>
      <c r="H154" s="16">
        <v>33064680.780000001</v>
      </c>
      <c r="I154" s="16">
        <v>32272343.859999999</v>
      </c>
      <c r="J154" s="16">
        <v>8551425.8100000005</v>
      </c>
      <c r="K154" s="16">
        <v>1483976.98</v>
      </c>
      <c r="L154" s="16">
        <v>8290412.7599999998</v>
      </c>
      <c r="M154" s="16">
        <v>0</v>
      </c>
      <c r="N154" s="16">
        <v>0</v>
      </c>
      <c r="O154" s="16">
        <v>47239.01</v>
      </c>
      <c r="P154" s="16">
        <v>1584122.29</v>
      </c>
      <c r="Q154" s="16">
        <v>0</v>
      </c>
      <c r="R154" s="16">
        <v>0</v>
      </c>
      <c r="S154" s="16">
        <v>8581193.4100000001</v>
      </c>
      <c r="T154" s="16">
        <v>2297165.13</v>
      </c>
      <c r="U154" s="16">
        <v>0</v>
      </c>
      <c r="V154" s="16">
        <v>4113.46</v>
      </c>
      <c r="W154" s="16">
        <v>32812570.199999999</v>
      </c>
      <c r="X154" s="16">
        <v>4113.46</v>
      </c>
      <c r="Y154" s="16">
        <v>32816683.66</v>
      </c>
      <c r="Z154" s="18">
        <v>7.9364749999999998E-2</v>
      </c>
      <c r="AA154" s="18">
        <v>6.0299999999999999E-2</v>
      </c>
      <c r="AB154" s="16">
        <v>1977034.81</v>
      </c>
      <c r="AC154" s="16">
        <v>0</v>
      </c>
      <c r="AD154" s="16">
        <v>0</v>
      </c>
      <c r="AE154" s="16">
        <v>0</v>
      </c>
      <c r="AF154" s="16">
        <v>0</v>
      </c>
      <c r="AG154" s="16">
        <f t="shared" si="6"/>
        <v>0</v>
      </c>
      <c r="AH154" s="16">
        <v>996175.93</v>
      </c>
      <c r="AI154" s="16">
        <v>75878.75</v>
      </c>
      <c r="AJ154" s="16">
        <v>282249.08</v>
      </c>
      <c r="AK154" s="16">
        <v>0</v>
      </c>
      <c r="AL154" s="16">
        <v>112339.32</v>
      </c>
      <c r="AM154" s="16">
        <v>0</v>
      </c>
      <c r="AN154" s="16">
        <v>51858.81</v>
      </c>
      <c r="AO154" s="16">
        <v>12800</v>
      </c>
      <c r="AP154" s="16">
        <v>3870</v>
      </c>
      <c r="AQ154" s="16">
        <v>26888.58</v>
      </c>
      <c r="AR154" s="16">
        <v>48046.54</v>
      </c>
      <c r="AS154" s="16">
        <v>30001.79</v>
      </c>
      <c r="AT154" s="16">
        <v>0</v>
      </c>
      <c r="AU154" s="16">
        <v>8122.2</v>
      </c>
      <c r="AV154" s="16">
        <v>30892.66</v>
      </c>
      <c r="AW154" s="16">
        <v>0</v>
      </c>
      <c r="AX154" s="16">
        <v>1801036.36</v>
      </c>
      <c r="AY154" s="34">
        <f t="shared" si="7"/>
        <v>0</v>
      </c>
      <c r="AZ154" s="16">
        <v>141577.34</v>
      </c>
      <c r="BA154" s="16">
        <v>0</v>
      </c>
      <c r="BB154" s="16">
        <v>196853</v>
      </c>
      <c r="BC154" s="16">
        <v>0</v>
      </c>
      <c r="BD154" s="16">
        <v>408658.22</v>
      </c>
      <c r="BE154" s="16">
        <v>0</v>
      </c>
      <c r="BF154" s="16">
        <v>0</v>
      </c>
      <c r="BG154" s="16">
        <v>0</v>
      </c>
      <c r="BH154" s="16">
        <f t="shared" si="8"/>
        <v>0</v>
      </c>
      <c r="BI154" s="16">
        <v>0</v>
      </c>
      <c r="BJ154" s="16">
        <v>3719</v>
      </c>
      <c r="BK154" s="16">
        <v>1161</v>
      </c>
      <c r="BL154" s="16">
        <v>1</v>
      </c>
      <c r="BM154" s="16">
        <v>0</v>
      </c>
      <c r="BN154" s="16">
        <v>-32</v>
      </c>
      <c r="BO154" s="16">
        <v>-102</v>
      </c>
      <c r="BP154" s="16">
        <v>-127</v>
      </c>
      <c r="BQ154" s="16">
        <v>-353</v>
      </c>
      <c r="BR154" s="16">
        <v>29</v>
      </c>
      <c r="BS154" s="16">
        <v>-2</v>
      </c>
      <c r="BT154" s="16">
        <v>-701</v>
      </c>
      <c r="BU154" s="16">
        <v>-2</v>
      </c>
      <c r="BV154" s="16">
        <v>3591</v>
      </c>
      <c r="BW154" s="16">
        <v>0</v>
      </c>
      <c r="BX154" s="16">
        <v>116</v>
      </c>
      <c r="BY154" s="16">
        <v>59</v>
      </c>
      <c r="BZ154" s="16">
        <v>505</v>
      </c>
      <c r="CA154" s="16">
        <v>17</v>
      </c>
      <c r="CB154" s="16">
        <v>4</v>
      </c>
    </row>
    <row r="155" spans="1:80" s="32" customFormat="1" ht="15.6" x14ac:dyDescent="0.3">
      <c r="A155" s="38">
        <v>18</v>
      </c>
      <c r="B155" s="38" t="s">
        <v>337</v>
      </c>
      <c r="C155" s="38" t="s">
        <v>338</v>
      </c>
      <c r="D155" s="38" t="s">
        <v>518</v>
      </c>
      <c r="E155" s="41"/>
      <c r="F155" s="38" t="s">
        <v>519</v>
      </c>
      <c r="G155" s="16">
        <v>5224999.28</v>
      </c>
      <c r="H155" s="16">
        <v>5224999.28</v>
      </c>
      <c r="I155" s="16">
        <v>4860416.47</v>
      </c>
      <c r="J155" s="16">
        <v>15208.74</v>
      </c>
      <c r="K155" s="16">
        <v>472066.26</v>
      </c>
      <c r="L155" s="16">
        <v>1414609.54</v>
      </c>
      <c r="M155" s="16">
        <v>0</v>
      </c>
      <c r="N155" s="16">
        <v>0</v>
      </c>
      <c r="O155" s="16">
        <v>0</v>
      </c>
      <c r="P155" s="16">
        <v>279024.23</v>
      </c>
      <c r="Q155" s="16">
        <v>0</v>
      </c>
      <c r="R155" s="16">
        <v>0</v>
      </c>
      <c r="S155" s="16">
        <v>2054952.3</v>
      </c>
      <c r="T155" s="16">
        <v>148515.07</v>
      </c>
      <c r="U155" s="16">
        <v>15540.25</v>
      </c>
      <c r="V155" s="16">
        <v>0</v>
      </c>
      <c r="W155" s="16">
        <v>4757022.4000000004</v>
      </c>
      <c r="X155" s="16">
        <v>77310.240000000005</v>
      </c>
      <c r="Y155" s="16">
        <v>4834332.6399999997</v>
      </c>
      <c r="Z155" s="18">
        <v>2.3402639999999999E-2</v>
      </c>
      <c r="AA155" s="18">
        <v>7.8299999999999995E-2</v>
      </c>
      <c r="AB155" s="16">
        <v>372646.26</v>
      </c>
      <c r="AC155" s="16">
        <v>0</v>
      </c>
      <c r="AD155" s="16">
        <v>0</v>
      </c>
      <c r="AE155" s="16">
        <v>0</v>
      </c>
      <c r="AF155" s="16">
        <v>0</v>
      </c>
      <c r="AG155" s="16">
        <f t="shared" si="6"/>
        <v>0</v>
      </c>
      <c r="AH155" s="16">
        <v>107270.97</v>
      </c>
      <c r="AI155" s="16">
        <v>6882.31</v>
      </c>
      <c r="AJ155" s="16">
        <v>21593.32</v>
      </c>
      <c r="AK155" s="16">
        <v>0</v>
      </c>
      <c r="AL155" s="16">
        <v>15000</v>
      </c>
      <c r="AM155" s="16">
        <v>1605</v>
      </c>
      <c r="AN155" s="16">
        <v>11372.5</v>
      </c>
      <c r="AO155" s="16">
        <v>4500</v>
      </c>
      <c r="AP155" s="16">
        <v>2192.54</v>
      </c>
      <c r="AQ155" s="16">
        <v>0</v>
      </c>
      <c r="AR155" s="16">
        <v>8331.4699999999993</v>
      </c>
      <c r="AS155" s="16">
        <v>10223.6</v>
      </c>
      <c r="AT155" s="16">
        <v>0</v>
      </c>
      <c r="AU155" s="16">
        <v>395.4</v>
      </c>
      <c r="AV155" s="16">
        <v>0</v>
      </c>
      <c r="AW155" s="16">
        <v>20553.2</v>
      </c>
      <c r="AX155" s="16">
        <v>201894.98</v>
      </c>
      <c r="AY155" s="34">
        <f t="shared" si="7"/>
        <v>0.10180144152172579</v>
      </c>
      <c r="AZ155" s="16">
        <v>36381.07</v>
      </c>
      <c r="BA155" s="16">
        <v>0</v>
      </c>
      <c r="BB155" s="16">
        <v>196852.92</v>
      </c>
      <c r="BC155" s="16">
        <v>0</v>
      </c>
      <c r="BD155" s="16">
        <v>43474.34</v>
      </c>
      <c r="BE155" s="16">
        <v>0</v>
      </c>
      <c r="BF155" s="16">
        <v>0</v>
      </c>
      <c r="BG155" s="16">
        <v>0</v>
      </c>
      <c r="BH155" s="16">
        <f t="shared" si="8"/>
        <v>0</v>
      </c>
      <c r="BI155" s="16">
        <v>0</v>
      </c>
      <c r="BJ155" s="16">
        <v>422</v>
      </c>
      <c r="BK155" s="16">
        <v>137</v>
      </c>
      <c r="BL155" s="16">
        <v>0</v>
      </c>
      <c r="BM155" s="16">
        <v>0</v>
      </c>
      <c r="BN155" s="16">
        <v>-13</v>
      </c>
      <c r="BO155" s="16">
        <v>-23</v>
      </c>
      <c r="BP155" s="16">
        <v>-45</v>
      </c>
      <c r="BQ155" s="16">
        <v>-29</v>
      </c>
      <c r="BR155" s="16">
        <v>0</v>
      </c>
      <c r="BS155" s="16">
        <v>13</v>
      </c>
      <c r="BT155" s="16">
        <v>-47</v>
      </c>
      <c r="BU155" s="16">
        <v>-8</v>
      </c>
      <c r="BV155" s="16">
        <v>407</v>
      </c>
      <c r="BW155" s="16">
        <v>0</v>
      </c>
      <c r="BX155" s="16">
        <v>14</v>
      </c>
      <c r="BY155" s="16">
        <v>10</v>
      </c>
      <c r="BZ155" s="16">
        <v>23</v>
      </c>
      <c r="CA155" s="16">
        <v>3</v>
      </c>
      <c r="CB155" s="16">
        <v>1</v>
      </c>
    </row>
    <row r="156" spans="1:80" s="32" customFormat="1" ht="15.6" x14ac:dyDescent="0.3">
      <c r="A156" s="38">
        <v>18</v>
      </c>
      <c r="B156" s="38" t="s">
        <v>79</v>
      </c>
      <c r="C156" s="38" t="s">
        <v>25</v>
      </c>
      <c r="D156" s="38" t="s">
        <v>520</v>
      </c>
      <c r="E156" s="41"/>
      <c r="F156" s="38" t="s">
        <v>521</v>
      </c>
      <c r="G156" s="16">
        <v>8166674.0700000003</v>
      </c>
      <c r="H156" s="16">
        <v>8166674.0700000003</v>
      </c>
      <c r="I156" s="16">
        <v>7933976.0199999996</v>
      </c>
      <c r="J156" s="16">
        <v>22226.11</v>
      </c>
      <c r="K156" s="16">
        <v>699093.29</v>
      </c>
      <c r="L156" s="16">
        <v>2275789.06</v>
      </c>
      <c r="M156" s="16">
        <v>0</v>
      </c>
      <c r="N156" s="16">
        <v>8004</v>
      </c>
      <c r="O156" s="16">
        <v>0</v>
      </c>
      <c r="P156" s="16">
        <v>682898.99</v>
      </c>
      <c r="Q156" s="16">
        <v>0</v>
      </c>
      <c r="R156" s="16">
        <v>0</v>
      </c>
      <c r="S156" s="16">
        <v>2955417.75</v>
      </c>
      <c r="T156" s="16">
        <v>615519.19999999995</v>
      </c>
      <c r="U156" s="16">
        <v>0</v>
      </c>
      <c r="V156" s="16">
        <v>0</v>
      </c>
      <c r="W156" s="16">
        <v>7862927.04</v>
      </c>
      <c r="X156" s="16">
        <v>8004</v>
      </c>
      <c r="Y156" s="16">
        <v>7870931.04</v>
      </c>
      <c r="Z156" s="18">
        <v>4.9614470000000001E-2</v>
      </c>
      <c r="AA156" s="18">
        <v>6.5699999999999995E-2</v>
      </c>
      <c r="AB156" s="16">
        <v>516232.64</v>
      </c>
      <c r="AC156" s="16">
        <v>0</v>
      </c>
      <c r="AD156" s="16">
        <v>0</v>
      </c>
      <c r="AE156" s="16">
        <v>0</v>
      </c>
      <c r="AF156" s="16">
        <v>0</v>
      </c>
      <c r="AG156" s="16">
        <f t="shared" si="6"/>
        <v>0</v>
      </c>
      <c r="AH156" s="16">
        <v>101537.75</v>
      </c>
      <c r="AI156" s="16">
        <v>8802.7999999999993</v>
      </c>
      <c r="AJ156" s="16">
        <v>28681.64</v>
      </c>
      <c r="AK156" s="16">
        <v>0</v>
      </c>
      <c r="AL156" s="16">
        <v>32292.06</v>
      </c>
      <c r="AM156" s="16">
        <v>4900</v>
      </c>
      <c r="AN156" s="16">
        <v>30794.959999999999</v>
      </c>
      <c r="AO156" s="16">
        <v>5000</v>
      </c>
      <c r="AP156" s="16">
        <v>11770</v>
      </c>
      <c r="AQ156" s="16">
        <v>0</v>
      </c>
      <c r="AR156" s="16">
        <v>20632.57</v>
      </c>
      <c r="AS156" s="16">
        <v>9488.2999999999993</v>
      </c>
      <c r="AT156" s="16">
        <v>0</v>
      </c>
      <c r="AU156" s="16">
        <v>4325.76</v>
      </c>
      <c r="AV156" s="16">
        <v>3894.39</v>
      </c>
      <c r="AW156" s="16">
        <v>0</v>
      </c>
      <c r="AX156" s="16">
        <v>309855.21999999997</v>
      </c>
      <c r="AY156" s="34">
        <f t="shared" si="7"/>
        <v>0</v>
      </c>
      <c r="AZ156" s="16">
        <v>84154.64</v>
      </c>
      <c r="BA156" s="16">
        <v>0</v>
      </c>
      <c r="BB156" s="16">
        <v>196853</v>
      </c>
      <c r="BC156" s="16">
        <v>0</v>
      </c>
      <c r="BD156" s="16">
        <v>77274.929999999993</v>
      </c>
      <c r="BE156" s="16">
        <v>0</v>
      </c>
      <c r="BF156" s="16">
        <v>0</v>
      </c>
      <c r="BG156" s="16">
        <v>0</v>
      </c>
      <c r="BH156" s="16">
        <f t="shared" si="8"/>
        <v>0</v>
      </c>
      <c r="BI156" s="16">
        <v>0</v>
      </c>
      <c r="BJ156" s="16">
        <v>1160</v>
      </c>
      <c r="BK156" s="16">
        <v>360</v>
      </c>
      <c r="BL156" s="16">
        <v>0</v>
      </c>
      <c r="BM156" s="16">
        <v>0</v>
      </c>
      <c r="BN156" s="16">
        <v>-38</v>
      </c>
      <c r="BO156" s="16">
        <v>-46</v>
      </c>
      <c r="BP156" s="16">
        <v>-53</v>
      </c>
      <c r="BQ156" s="16">
        <v>-47</v>
      </c>
      <c r="BR156" s="16">
        <v>13</v>
      </c>
      <c r="BS156" s="16">
        <v>0</v>
      </c>
      <c r="BT156" s="16">
        <v>-170</v>
      </c>
      <c r="BU156" s="16">
        <v>-4</v>
      </c>
      <c r="BV156" s="16">
        <v>1175</v>
      </c>
      <c r="BW156" s="16">
        <v>1</v>
      </c>
      <c r="BX156" s="16">
        <v>21</v>
      </c>
      <c r="BY156" s="16">
        <v>14</v>
      </c>
      <c r="BZ156" s="16">
        <v>132</v>
      </c>
      <c r="CA156" s="16">
        <v>2</v>
      </c>
      <c r="CB156" s="16">
        <v>1</v>
      </c>
    </row>
    <row r="157" spans="1:80" s="32" customFormat="1" ht="15.6" x14ac:dyDescent="0.3">
      <c r="A157" s="38">
        <v>18</v>
      </c>
      <c r="B157" s="38" t="s">
        <v>579</v>
      </c>
      <c r="C157" s="38" t="s">
        <v>88</v>
      </c>
      <c r="D157" s="38" t="s">
        <v>522</v>
      </c>
      <c r="E157" s="38" t="s">
        <v>370</v>
      </c>
      <c r="F157" s="38" t="s">
        <v>407</v>
      </c>
      <c r="G157" s="16">
        <v>92027751.439999998</v>
      </c>
      <c r="H157" s="16">
        <v>92027751.439999998</v>
      </c>
      <c r="I157" s="16">
        <v>88011289.390000001</v>
      </c>
      <c r="J157" s="16">
        <v>30581286.949999999</v>
      </c>
      <c r="K157" s="16">
        <v>4487190.84</v>
      </c>
      <c r="L157" s="16">
        <v>20608374.530000001</v>
      </c>
      <c r="M157" s="16">
        <v>0</v>
      </c>
      <c r="N157" s="16">
        <v>0</v>
      </c>
      <c r="O157" s="16">
        <v>101868.27</v>
      </c>
      <c r="P157" s="16">
        <v>4666587.51</v>
      </c>
      <c r="Q157" s="16">
        <v>0</v>
      </c>
      <c r="R157" s="16">
        <v>0</v>
      </c>
      <c r="S157" s="16">
        <v>20318022.489999998</v>
      </c>
      <c r="T157" s="16">
        <v>5490887.1100000003</v>
      </c>
      <c r="U157" s="16">
        <v>39819.83</v>
      </c>
      <c r="V157" s="16">
        <v>0</v>
      </c>
      <c r="W157" s="16">
        <v>90717353.769999996</v>
      </c>
      <c r="X157" s="16">
        <v>39819.83</v>
      </c>
      <c r="Y157" s="16">
        <v>90757173.599999994</v>
      </c>
      <c r="Z157" s="18">
        <v>3.097693E-2</v>
      </c>
      <c r="AA157" s="18">
        <v>4.5900000000000003E-2</v>
      </c>
      <c r="AB157" s="16">
        <v>4160537.85</v>
      </c>
      <c r="AC157" s="16">
        <v>0</v>
      </c>
      <c r="AD157" s="16">
        <v>0</v>
      </c>
      <c r="AE157" s="16">
        <v>0</v>
      </c>
      <c r="AF157" s="16">
        <v>680.86</v>
      </c>
      <c r="AG157" s="16">
        <f t="shared" si="6"/>
        <v>680.86</v>
      </c>
      <c r="AH157" s="16">
        <v>2286737.29</v>
      </c>
      <c r="AI157" s="16">
        <v>180670.44</v>
      </c>
      <c r="AJ157" s="16">
        <v>503195.85</v>
      </c>
      <c r="AK157" s="16">
        <v>0</v>
      </c>
      <c r="AL157" s="16">
        <v>453630.26</v>
      </c>
      <c r="AM157" s="16">
        <v>19016.060000000001</v>
      </c>
      <c r="AN157" s="16">
        <v>79644.070000000007</v>
      </c>
      <c r="AO157" s="16">
        <v>23700</v>
      </c>
      <c r="AP157" s="16">
        <v>2593.5</v>
      </c>
      <c r="AQ157" s="16">
        <v>0</v>
      </c>
      <c r="AR157" s="16">
        <v>112836.26</v>
      </c>
      <c r="AS157" s="16">
        <v>29453.48</v>
      </c>
      <c r="AT157" s="16">
        <v>1492.21</v>
      </c>
      <c r="AU157" s="16">
        <v>1149.75</v>
      </c>
      <c r="AV157" s="16">
        <v>17995.73</v>
      </c>
      <c r="AW157" s="16">
        <v>0</v>
      </c>
      <c r="AX157" s="16">
        <v>3947628.74</v>
      </c>
      <c r="AY157" s="34">
        <f t="shared" si="7"/>
        <v>0</v>
      </c>
      <c r="AZ157" s="16">
        <v>1350394.61</v>
      </c>
      <c r="BA157" s="16">
        <v>0</v>
      </c>
      <c r="BB157" s="16">
        <v>196852.8</v>
      </c>
      <c r="BC157" s="16">
        <v>0</v>
      </c>
      <c r="BD157" s="16">
        <v>854439.33</v>
      </c>
      <c r="BE157" s="16">
        <v>0</v>
      </c>
      <c r="BF157" s="16">
        <v>0</v>
      </c>
      <c r="BG157" s="16">
        <v>0</v>
      </c>
      <c r="BH157" s="16">
        <f t="shared" si="8"/>
        <v>0</v>
      </c>
      <c r="BI157" s="16">
        <v>0</v>
      </c>
      <c r="BJ157" s="16">
        <v>8259</v>
      </c>
      <c r="BK157" s="16">
        <v>2558</v>
      </c>
      <c r="BL157" s="16">
        <v>18</v>
      </c>
      <c r="BM157" s="16">
        <v>-16</v>
      </c>
      <c r="BN157" s="16">
        <v>-174</v>
      </c>
      <c r="BO157" s="16">
        <v>-246</v>
      </c>
      <c r="BP157" s="16">
        <v>-907</v>
      </c>
      <c r="BQ157" s="16">
        <v>-588</v>
      </c>
      <c r="BR157" s="16">
        <v>2</v>
      </c>
      <c r="BS157" s="16">
        <v>40</v>
      </c>
      <c r="BT157" s="16">
        <v>-1126</v>
      </c>
      <c r="BU157" s="16">
        <v>-15</v>
      </c>
      <c r="BV157" s="16">
        <v>7805</v>
      </c>
      <c r="BW157" s="16">
        <v>31</v>
      </c>
      <c r="BX157" s="16">
        <v>199</v>
      </c>
      <c r="BY157" s="16">
        <v>62</v>
      </c>
      <c r="BZ157" s="16">
        <v>622</v>
      </c>
      <c r="CA157" s="16">
        <v>252</v>
      </c>
      <c r="CB157" s="16">
        <v>0</v>
      </c>
    </row>
    <row r="158" spans="1:80" s="32" customFormat="1" ht="15.6" x14ac:dyDescent="0.3">
      <c r="A158" s="38">
        <v>18</v>
      </c>
      <c r="B158" s="39" t="s">
        <v>570</v>
      </c>
      <c r="C158" s="38" t="s">
        <v>78</v>
      </c>
      <c r="D158" s="38" t="s">
        <v>523</v>
      </c>
      <c r="E158" s="41"/>
      <c r="F158" s="38" t="s">
        <v>524</v>
      </c>
      <c r="G158" s="16">
        <v>45600903.869999997</v>
      </c>
      <c r="H158" s="16">
        <v>45617093.759999998</v>
      </c>
      <c r="I158" s="16">
        <v>44624382.039999999</v>
      </c>
      <c r="J158" s="16">
        <v>506901.05</v>
      </c>
      <c r="K158" s="16">
        <v>4174470.16</v>
      </c>
      <c r="L158" s="16">
        <v>11898953.619999999</v>
      </c>
      <c r="M158" s="16">
        <v>0</v>
      </c>
      <c r="N158" s="16">
        <v>0</v>
      </c>
      <c r="O158" s="16">
        <v>153019.41</v>
      </c>
      <c r="P158" s="16">
        <v>4547836.8099999996</v>
      </c>
      <c r="Q158" s="16">
        <v>0</v>
      </c>
      <c r="R158" s="16">
        <v>0</v>
      </c>
      <c r="S158" s="16">
        <v>14028127.029999999</v>
      </c>
      <c r="T158" s="16">
        <v>6616957.0499999998</v>
      </c>
      <c r="U158" s="16">
        <v>0</v>
      </c>
      <c r="V158" s="16">
        <v>0</v>
      </c>
      <c r="W158" s="16">
        <v>44282073.549999997</v>
      </c>
      <c r="X158" s="16">
        <v>16189.89</v>
      </c>
      <c r="Y158" s="16">
        <v>44298263.439999998</v>
      </c>
      <c r="Z158" s="18">
        <v>4.4072800000000002E-2</v>
      </c>
      <c r="AA158" s="18">
        <v>5.3100000000000001E-2</v>
      </c>
      <c r="AB158" s="16">
        <v>2369861.23</v>
      </c>
      <c r="AC158" s="16">
        <v>16189.89</v>
      </c>
      <c r="AD158" s="16">
        <v>324017.02</v>
      </c>
      <c r="AE158" s="16">
        <v>0</v>
      </c>
      <c r="AF158" s="16">
        <v>1028.29</v>
      </c>
      <c r="AG158" s="16">
        <f t="shared" si="6"/>
        <v>1028.29</v>
      </c>
      <c r="AH158" s="16">
        <v>1112143.83</v>
      </c>
      <c r="AI158" s="16">
        <v>112638.34</v>
      </c>
      <c r="AJ158" s="16">
        <v>237158.16</v>
      </c>
      <c r="AK158" s="16">
        <v>13197.6</v>
      </c>
      <c r="AL158" s="16">
        <v>191510</v>
      </c>
      <c r="AM158" s="16">
        <v>48873.8</v>
      </c>
      <c r="AN158" s="16">
        <v>88325.84</v>
      </c>
      <c r="AO158" s="16">
        <v>17600</v>
      </c>
      <c r="AP158" s="16">
        <v>937.5</v>
      </c>
      <c r="AQ158" s="16">
        <v>0</v>
      </c>
      <c r="AR158" s="16">
        <v>61522.43</v>
      </c>
      <c r="AS158" s="16">
        <v>30396.85</v>
      </c>
      <c r="AT158" s="16">
        <v>1042.55</v>
      </c>
      <c r="AU158" s="16">
        <v>999.5</v>
      </c>
      <c r="AV158" s="16">
        <v>52142</v>
      </c>
      <c r="AW158" s="16">
        <v>0</v>
      </c>
      <c r="AX158" s="16">
        <v>2152805.67</v>
      </c>
      <c r="AY158" s="34">
        <f t="shared" si="7"/>
        <v>0</v>
      </c>
      <c r="AZ158" s="16">
        <v>237434.56</v>
      </c>
      <c r="BA158" s="16">
        <v>0</v>
      </c>
      <c r="BB158" s="16">
        <v>196853</v>
      </c>
      <c r="BC158" s="16">
        <v>0</v>
      </c>
      <c r="BD158" s="16">
        <v>412440.49</v>
      </c>
      <c r="BE158" s="16">
        <v>0</v>
      </c>
      <c r="BF158" s="16">
        <v>0</v>
      </c>
      <c r="BG158" s="16">
        <v>0</v>
      </c>
      <c r="BH158" s="16">
        <f t="shared" si="8"/>
        <v>0</v>
      </c>
      <c r="BI158" s="16">
        <v>0</v>
      </c>
      <c r="BJ158" s="16">
        <v>6235</v>
      </c>
      <c r="BK158" s="16">
        <v>1974</v>
      </c>
      <c r="BL158" s="16">
        <v>25</v>
      </c>
      <c r="BM158" s="16">
        <v>-12</v>
      </c>
      <c r="BN158" s="16">
        <v>-69</v>
      </c>
      <c r="BO158" s="16">
        <v>-170</v>
      </c>
      <c r="BP158" s="16">
        <v>-299</v>
      </c>
      <c r="BQ158" s="16">
        <v>-464</v>
      </c>
      <c r="BR158" s="16">
        <v>32</v>
      </c>
      <c r="BS158" s="16">
        <v>15</v>
      </c>
      <c r="BT158" s="16">
        <v>-643</v>
      </c>
      <c r="BU158" s="16">
        <v>-16</v>
      </c>
      <c r="BV158" s="16">
        <v>6608</v>
      </c>
      <c r="BW158" s="16">
        <v>0</v>
      </c>
      <c r="BX158" s="16">
        <v>137</v>
      </c>
      <c r="BY158" s="16">
        <v>48</v>
      </c>
      <c r="BZ158" s="16">
        <v>351</v>
      </c>
      <c r="CA158" s="16">
        <v>124</v>
      </c>
      <c r="CB158" s="16">
        <v>2</v>
      </c>
    </row>
    <row r="159" spans="1:80" s="32" customFormat="1" ht="15.6" x14ac:dyDescent="0.3">
      <c r="A159" s="38">
        <v>18</v>
      </c>
      <c r="B159" s="38" t="s">
        <v>119</v>
      </c>
      <c r="C159" s="38" t="s">
        <v>120</v>
      </c>
      <c r="D159" s="38" t="s">
        <v>525</v>
      </c>
      <c r="E159" s="38" t="s">
        <v>370</v>
      </c>
      <c r="F159" s="38" t="s">
        <v>407</v>
      </c>
      <c r="G159" s="16">
        <v>71696895.769999996</v>
      </c>
      <c r="H159" s="16">
        <v>71696895.769999996</v>
      </c>
      <c r="I159" s="16">
        <v>69200722.870000005</v>
      </c>
      <c r="J159" s="16">
        <v>26505844.379999999</v>
      </c>
      <c r="K159" s="16">
        <v>5263632.8899999997</v>
      </c>
      <c r="L159" s="16">
        <v>15194280.02</v>
      </c>
      <c r="M159" s="16">
        <v>0</v>
      </c>
      <c r="N159" s="16">
        <v>0</v>
      </c>
      <c r="O159" s="16">
        <v>38011.08</v>
      </c>
      <c r="P159" s="16">
        <v>3411841.21</v>
      </c>
      <c r="Q159" s="16">
        <v>0</v>
      </c>
      <c r="R159" s="16">
        <v>0</v>
      </c>
      <c r="S159" s="16">
        <v>12457211.07</v>
      </c>
      <c r="T159" s="16">
        <v>4292899.22</v>
      </c>
      <c r="U159" s="16">
        <v>17972.04</v>
      </c>
      <c r="V159" s="16">
        <v>0</v>
      </c>
      <c r="W159" s="16">
        <v>69934971.780000001</v>
      </c>
      <c r="X159" s="16">
        <v>17972.04</v>
      </c>
      <c r="Y159" s="16">
        <v>69952943.819999993</v>
      </c>
      <c r="Z159" s="18">
        <v>4.1041389999999997E-2</v>
      </c>
      <c r="AA159" s="18">
        <v>3.6299999999999999E-2</v>
      </c>
      <c r="AB159" s="16">
        <v>2539563.33</v>
      </c>
      <c r="AC159" s="16">
        <v>0</v>
      </c>
      <c r="AD159" s="16">
        <v>0</v>
      </c>
      <c r="AE159" s="16">
        <v>0</v>
      </c>
      <c r="AF159" s="16">
        <v>519.57000000000005</v>
      </c>
      <c r="AG159" s="16">
        <f t="shared" si="6"/>
        <v>519.57000000000005</v>
      </c>
      <c r="AH159" s="16">
        <v>1344621.07</v>
      </c>
      <c r="AI159" s="16">
        <v>107138.25</v>
      </c>
      <c r="AJ159" s="16">
        <v>285950.03000000003</v>
      </c>
      <c r="AK159" s="16">
        <v>0</v>
      </c>
      <c r="AL159" s="16">
        <v>160250.82</v>
      </c>
      <c r="AM159" s="16">
        <v>11987.44</v>
      </c>
      <c r="AN159" s="16">
        <v>53142.87</v>
      </c>
      <c r="AO159" s="16">
        <v>16700</v>
      </c>
      <c r="AP159" s="16">
        <v>0</v>
      </c>
      <c r="AQ159" s="16">
        <v>0</v>
      </c>
      <c r="AR159" s="16">
        <f>12781.28+46383.68+24541.8</f>
        <v>83706.759999999995</v>
      </c>
      <c r="AS159" s="16">
        <v>18104.22</v>
      </c>
      <c r="AT159" s="16">
        <v>0</v>
      </c>
      <c r="AU159" s="16">
        <v>1509.47</v>
      </c>
      <c r="AV159" s="16">
        <v>49603.78</v>
      </c>
      <c r="AW159" s="16">
        <v>0</v>
      </c>
      <c r="AX159" s="16">
        <v>2371444.15</v>
      </c>
      <c r="AY159" s="34">
        <f t="shared" si="7"/>
        <v>0</v>
      </c>
      <c r="AZ159" s="16">
        <v>1515254.29</v>
      </c>
      <c r="BA159" s="16">
        <v>0</v>
      </c>
      <c r="BB159" s="16">
        <v>196853</v>
      </c>
      <c r="BC159" s="16">
        <v>0</v>
      </c>
      <c r="BD159" s="16">
        <v>537240.30000000005</v>
      </c>
      <c r="BE159" s="16">
        <v>0</v>
      </c>
      <c r="BF159" s="16">
        <v>0</v>
      </c>
      <c r="BG159" s="16">
        <v>0</v>
      </c>
      <c r="BH159" s="16">
        <f t="shared" si="8"/>
        <v>0</v>
      </c>
      <c r="BI159" s="16">
        <v>0</v>
      </c>
      <c r="BJ159" s="16">
        <v>5696</v>
      </c>
      <c r="BK159" s="16">
        <v>1753</v>
      </c>
      <c r="BL159" s="16">
        <v>12</v>
      </c>
      <c r="BM159" s="16">
        <v>0</v>
      </c>
      <c r="BN159" s="16">
        <v>-89</v>
      </c>
      <c r="BO159" s="16">
        <v>-153</v>
      </c>
      <c r="BP159" s="16">
        <v>-380</v>
      </c>
      <c r="BQ159" s="16">
        <v>-361</v>
      </c>
      <c r="BR159" s="16">
        <v>36</v>
      </c>
      <c r="BS159" s="16">
        <v>-2</v>
      </c>
      <c r="BT159" s="16">
        <v>-954</v>
      </c>
      <c r="BU159" s="16">
        <v>-4</v>
      </c>
      <c r="BV159" s="16">
        <v>5554</v>
      </c>
      <c r="BW159" s="16">
        <v>1</v>
      </c>
      <c r="BX159" s="16">
        <v>178</v>
      </c>
      <c r="BY159" s="16">
        <v>49</v>
      </c>
      <c r="BZ159" s="16">
        <v>495</v>
      </c>
      <c r="CA159" s="16">
        <v>226</v>
      </c>
      <c r="CB159" s="16">
        <v>9</v>
      </c>
    </row>
    <row r="160" spans="1:80" s="35" customFormat="1" ht="15.6" x14ac:dyDescent="0.3">
      <c r="A160" s="31">
        <v>18</v>
      </c>
      <c r="B160" s="31" t="s">
        <v>142</v>
      </c>
      <c r="C160" s="31" t="s">
        <v>143</v>
      </c>
      <c r="D160" s="31" t="s">
        <v>528</v>
      </c>
      <c r="E160" s="36"/>
      <c r="F160" s="31" t="s">
        <v>524</v>
      </c>
      <c r="G160" s="16">
        <v>31733904.969999999</v>
      </c>
      <c r="H160" s="16">
        <v>31733904.969999999</v>
      </c>
      <c r="I160" s="16">
        <v>31153073.719999999</v>
      </c>
      <c r="J160" s="16">
        <v>0</v>
      </c>
      <c r="K160" s="16">
        <v>2672260.27</v>
      </c>
      <c r="L160" s="16">
        <v>8955151.3699999992</v>
      </c>
      <c r="M160" s="16">
        <v>0</v>
      </c>
      <c r="N160" s="16">
        <v>0</v>
      </c>
      <c r="O160" s="16">
        <v>0</v>
      </c>
      <c r="P160" s="16">
        <v>3214135.16</v>
      </c>
      <c r="Q160" s="16">
        <v>0</v>
      </c>
      <c r="R160" s="16">
        <v>0</v>
      </c>
      <c r="S160" s="16">
        <v>9554479.0199999996</v>
      </c>
      <c r="T160" s="16">
        <v>4153181.85</v>
      </c>
      <c r="U160" s="16">
        <v>0</v>
      </c>
      <c r="V160" s="16">
        <v>0</v>
      </c>
      <c r="W160" s="16">
        <v>30434013.82</v>
      </c>
      <c r="X160" s="16">
        <v>0</v>
      </c>
      <c r="Y160" s="16">
        <v>30434013.82</v>
      </c>
      <c r="Z160" s="18">
        <v>0.110767</v>
      </c>
      <c r="AA160" s="18">
        <v>6.1600000000000002E-2</v>
      </c>
      <c r="AB160" s="16">
        <v>1875822.16</v>
      </c>
      <c r="AC160" s="16">
        <v>0</v>
      </c>
      <c r="AD160" s="16">
        <v>0</v>
      </c>
      <c r="AE160" s="16">
        <v>0</v>
      </c>
      <c r="AF160" s="16">
        <v>463.65</v>
      </c>
      <c r="AG160" s="16">
        <f t="shared" si="6"/>
        <v>463.65</v>
      </c>
      <c r="AH160" s="16">
        <v>907561.74</v>
      </c>
      <c r="AI160" s="16">
        <v>89299.23</v>
      </c>
      <c r="AJ160" s="16">
        <v>238272.37</v>
      </c>
      <c r="AK160" s="16">
        <v>809.09</v>
      </c>
      <c r="AL160" s="16">
        <v>76736.240000000005</v>
      </c>
      <c r="AM160" s="16">
        <v>51.1</v>
      </c>
      <c r="AN160" s="16">
        <v>63224.62</v>
      </c>
      <c r="AO160" s="16">
        <v>13000</v>
      </c>
      <c r="AP160" s="16">
        <v>0</v>
      </c>
      <c r="AQ160" s="16">
        <v>0</v>
      </c>
      <c r="AR160" s="16">
        <v>68356.5</v>
      </c>
      <c r="AS160" s="16">
        <v>20054.189999999999</v>
      </c>
      <c r="AT160" s="16">
        <v>0</v>
      </c>
      <c r="AU160" s="16">
        <v>986.3</v>
      </c>
      <c r="AV160" s="16">
        <v>75058.58</v>
      </c>
      <c r="AW160" s="16">
        <v>0</v>
      </c>
      <c r="AX160" s="16">
        <v>1606572.66</v>
      </c>
      <c r="AY160" s="34">
        <f t="shared" si="7"/>
        <v>0</v>
      </c>
      <c r="AZ160" s="16">
        <v>330152.09000000003</v>
      </c>
      <c r="BA160" s="16">
        <v>0</v>
      </c>
      <c r="BB160" s="16">
        <v>196853</v>
      </c>
      <c r="BC160" s="16">
        <v>0</v>
      </c>
      <c r="BD160" s="16">
        <v>393880.47</v>
      </c>
      <c r="BE160" s="16">
        <v>0</v>
      </c>
      <c r="BF160" s="16">
        <v>0</v>
      </c>
      <c r="BG160" s="16">
        <v>0</v>
      </c>
      <c r="BH160" s="16">
        <f t="shared" si="8"/>
        <v>0</v>
      </c>
      <c r="BI160" s="16">
        <v>0</v>
      </c>
      <c r="BJ160" s="72">
        <v>4665</v>
      </c>
      <c r="BK160" s="72">
        <v>1277</v>
      </c>
      <c r="BL160" s="72">
        <v>35</v>
      </c>
      <c r="BM160" s="72">
        <v>-6</v>
      </c>
      <c r="BN160" s="72">
        <v>-20</v>
      </c>
      <c r="BO160" s="72">
        <v>-111</v>
      </c>
      <c r="BP160" s="72">
        <v>-114</v>
      </c>
      <c r="BQ160" s="72">
        <v>-314</v>
      </c>
      <c r="BR160" s="72">
        <v>30</v>
      </c>
      <c r="BS160" s="72">
        <v>16</v>
      </c>
      <c r="BT160" s="72">
        <v>-667</v>
      </c>
      <c r="BU160" s="72">
        <v>-5</v>
      </c>
      <c r="BV160" s="72">
        <v>4766</v>
      </c>
      <c r="BW160" s="72">
        <v>0</v>
      </c>
      <c r="BX160" s="72">
        <v>84</v>
      </c>
      <c r="BY160" s="72">
        <v>48</v>
      </c>
      <c r="BZ160" s="72">
        <v>413</v>
      </c>
      <c r="CA160" s="72">
        <v>138</v>
      </c>
      <c r="CB160" s="72">
        <v>3</v>
      </c>
    </row>
    <row r="161" spans="1:80" ht="15.6" x14ac:dyDescent="0.3">
      <c r="A161" s="10">
        <v>18</v>
      </c>
      <c r="B161" s="10" t="s">
        <v>151</v>
      </c>
      <c r="C161" s="10" t="s">
        <v>140</v>
      </c>
      <c r="D161" s="10" t="s">
        <v>526</v>
      </c>
      <c r="E161" s="30"/>
      <c r="F161" s="10" t="s">
        <v>527</v>
      </c>
      <c r="G161" s="16">
        <v>11390957.08</v>
      </c>
      <c r="H161" s="16">
        <v>11390957.08</v>
      </c>
      <c r="I161" s="16">
        <v>10908472.310000001</v>
      </c>
      <c r="J161" s="16">
        <v>19852.63</v>
      </c>
      <c r="K161" s="16">
        <v>666697.82999999996</v>
      </c>
      <c r="L161" s="16">
        <v>2154072.67</v>
      </c>
      <c r="M161" s="16">
        <v>0</v>
      </c>
      <c r="N161" s="16">
        <v>0</v>
      </c>
      <c r="O161" s="16">
        <v>0</v>
      </c>
      <c r="P161" s="16">
        <v>658439.17000000004</v>
      </c>
      <c r="Q161" s="16">
        <v>0</v>
      </c>
      <c r="R161" s="16">
        <v>0</v>
      </c>
      <c r="S161" s="16">
        <v>5971196.4299999997</v>
      </c>
      <c r="T161" s="16">
        <v>785131.46</v>
      </c>
      <c r="U161" s="16">
        <v>0</v>
      </c>
      <c r="V161" s="16">
        <v>0</v>
      </c>
      <c r="W161" s="16">
        <v>10947890.4</v>
      </c>
      <c r="X161" s="16">
        <v>0</v>
      </c>
      <c r="Y161" s="16">
        <v>10947890.4</v>
      </c>
      <c r="Z161" s="18">
        <v>8.9116730000000005E-2</v>
      </c>
      <c r="AA161" s="18">
        <v>6.2600000000000003E-2</v>
      </c>
      <c r="AB161" s="16">
        <v>685301.93</v>
      </c>
      <c r="AC161" s="16">
        <v>0</v>
      </c>
      <c r="AD161" s="16">
        <v>0</v>
      </c>
      <c r="AE161" s="16">
        <v>0</v>
      </c>
      <c r="AF161" s="16">
        <v>0</v>
      </c>
      <c r="AG161" s="16">
        <f t="shared" si="6"/>
        <v>0</v>
      </c>
      <c r="AH161" s="16">
        <v>243081.02</v>
      </c>
      <c r="AI161" s="16">
        <v>23686.02</v>
      </c>
      <c r="AJ161" s="16">
        <v>16148.56</v>
      </c>
      <c r="AK161" s="16">
        <v>0</v>
      </c>
      <c r="AL161" s="16">
        <v>43051.78</v>
      </c>
      <c r="AM161" s="16">
        <v>10440.950000000001</v>
      </c>
      <c r="AN161" s="16">
        <v>47020.89</v>
      </c>
      <c r="AO161" s="16">
        <v>11600</v>
      </c>
      <c r="AP161" s="16">
        <v>68.89</v>
      </c>
      <c r="AQ161" s="16">
        <v>0</v>
      </c>
      <c r="AR161" s="16">
        <v>26190.83</v>
      </c>
      <c r="AS161" s="16">
        <v>11199.33</v>
      </c>
      <c r="AT161" s="16">
        <v>0</v>
      </c>
      <c r="AU161" s="16">
        <v>2077.2399999999998</v>
      </c>
      <c r="AV161" s="16">
        <v>3243.76</v>
      </c>
      <c r="AW161" s="16">
        <v>0</v>
      </c>
      <c r="AX161" s="16">
        <v>482532.82</v>
      </c>
      <c r="AY161" s="34">
        <f t="shared" si="7"/>
        <v>0</v>
      </c>
      <c r="AZ161" s="16">
        <v>292629.49</v>
      </c>
      <c r="BA161" s="16">
        <v>0</v>
      </c>
      <c r="BB161" s="16">
        <v>196853</v>
      </c>
      <c r="BC161" s="16">
        <v>0</v>
      </c>
      <c r="BD161" s="16">
        <v>116434.62</v>
      </c>
      <c r="BE161" s="16">
        <v>0</v>
      </c>
      <c r="BF161" s="16">
        <v>0</v>
      </c>
      <c r="BG161" s="16">
        <v>0</v>
      </c>
      <c r="BH161" s="16">
        <f t="shared" si="8"/>
        <v>0</v>
      </c>
      <c r="BI161" s="16">
        <v>0</v>
      </c>
      <c r="BJ161" s="16">
        <v>1671</v>
      </c>
      <c r="BK161" s="16">
        <v>519</v>
      </c>
      <c r="BL161" s="16">
        <v>1</v>
      </c>
      <c r="BM161" s="16">
        <v>-2</v>
      </c>
      <c r="BN161" s="16">
        <v>-39</v>
      </c>
      <c r="BO161" s="16">
        <v>-52</v>
      </c>
      <c r="BP161" s="16">
        <v>-195</v>
      </c>
      <c r="BQ161" s="16">
        <v>-214</v>
      </c>
      <c r="BR161" s="16">
        <v>33</v>
      </c>
      <c r="BS161" s="16">
        <v>0</v>
      </c>
      <c r="BT161" s="16">
        <v>-254</v>
      </c>
      <c r="BU161" s="16">
        <v>0</v>
      </c>
      <c r="BV161" s="16">
        <v>1468</v>
      </c>
      <c r="BW161" s="16">
        <v>6</v>
      </c>
      <c r="BX161" s="16">
        <v>45</v>
      </c>
      <c r="BY161" s="16">
        <v>29</v>
      </c>
      <c r="BZ161" s="16">
        <v>107</v>
      </c>
      <c r="CA161" s="16">
        <v>0</v>
      </c>
      <c r="CB161" s="16">
        <v>3</v>
      </c>
    </row>
    <row r="162" spans="1:80" s="32" customFormat="1" ht="15.6" x14ac:dyDescent="0.3">
      <c r="A162" s="38">
        <v>18</v>
      </c>
      <c r="B162" s="38" t="s">
        <v>181</v>
      </c>
      <c r="C162" s="38" t="s">
        <v>25</v>
      </c>
      <c r="D162" s="38" t="s">
        <v>529</v>
      </c>
      <c r="E162" s="41"/>
      <c r="F162" s="38" t="s">
        <v>524</v>
      </c>
      <c r="G162" s="68">
        <v>1099974.04</v>
      </c>
      <c r="H162" s="68">
        <v>1099974.04</v>
      </c>
      <c r="I162" s="68">
        <v>1097573.98</v>
      </c>
      <c r="J162" s="68">
        <v>0</v>
      </c>
      <c r="K162" s="68">
        <v>93519.66</v>
      </c>
      <c r="L162" s="68">
        <v>160092.35</v>
      </c>
      <c r="M162" s="68">
        <v>0</v>
      </c>
      <c r="N162" s="68">
        <v>0</v>
      </c>
      <c r="O162" s="68">
        <v>0</v>
      </c>
      <c r="P162" s="68">
        <v>171878.56</v>
      </c>
      <c r="Q162" s="68">
        <v>0</v>
      </c>
      <c r="R162" s="68">
        <v>0</v>
      </c>
      <c r="S162" s="68">
        <v>460745.79</v>
      </c>
      <c r="T162" s="68">
        <v>113178.43</v>
      </c>
      <c r="U162" s="68">
        <v>0</v>
      </c>
      <c r="V162" s="68">
        <v>0</v>
      </c>
      <c r="W162" s="68">
        <v>1110453.28</v>
      </c>
      <c r="X162" s="68">
        <v>0</v>
      </c>
      <c r="Y162" s="68">
        <v>1110453.28</v>
      </c>
      <c r="Z162" s="69">
        <v>1.393054E-2</v>
      </c>
      <c r="AA162" s="69">
        <v>0.1</v>
      </c>
      <c r="AB162" s="68">
        <v>111038.49</v>
      </c>
      <c r="AC162" s="68">
        <v>0</v>
      </c>
      <c r="AD162" s="68">
        <v>0</v>
      </c>
      <c r="AE162" s="68">
        <v>0</v>
      </c>
      <c r="AF162" s="68">
        <v>0</v>
      </c>
      <c r="AG162" s="68">
        <f t="shared" si="6"/>
        <v>0</v>
      </c>
      <c r="AH162" s="68">
        <v>42267.72</v>
      </c>
      <c r="AI162" s="68">
        <v>0</v>
      </c>
      <c r="AJ162" s="68">
        <v>0</v>
      </c>
      <c r="AK162" s="68">
        <v>0</v>
      </c>
      <c r="AL162" s="68">
        <v>2133</v>
      </c>
      <c r="AM162" s="68">
        <v>0</v>
      </c>
      <c r="AN162" s="68">
        <v>3330</v>
      </c>
      <c r="AO162" s="68">
        <v>0</v>
      </c>
      <c r="AP162" s="68">
        <v>0</v>
      </c>
      <c r="AQ162" s="68">
        <v>0</v>
      </c>
      <c r="AR162" s="68">
        <f>426+1548+370</f>
        <v>2344</v>
      </c>
      <c r="AS162" s="68">
        <v>5415</v>
      </c>
      <c r="AT162" s="68">
        <v>0</v>
      </c>
      <c r="AU162" s="68">
        <v>100.52</v>
      </c>
      <c r="AV162" s="68">
        <v>0</v>
      </c>
      <c r="AW162" s="68">
        <v>56887.64</v>
      </c>
      <c r="AX162" s="68">
        <v>62396.2</v>
      </c>
      <c r="AY162" s="71">
        <f t="shared" si="7"/>
        <v>0.91171641862805752</v>
      </c>
      <c r="AZ162" s="68">
        <v>5730</v>
      </c>
      <c r="BA162" s="68">
        <v>0</v>
      </c>
      <c r="BB162" s="68">
        <v>54878</v>
      </c>
      <c r="BC162" s="68">
        <v>0</v>
      </c>
      <c r="BD162" s="68">
        <v>4769.68</v>
      </c>
      <c r="BE162" s="68">
        <v>0</v>
      </c>
      <c r="BF162" s="68">
        <v>0</v>
      </c>
      <c r="BG162" s="68">
        <v>0</v>
      </c>
      <c r="BH162" s="68">
        <f t="shared" si="8"/>
        <v>0</v>
      </c>
      <c r="BI162" s="68">
        <v>0</v>
      </c>
      <c r="BJ162" s="68">
        <v>167</v>
      </c>
      <c r="BK162" s="68">
        <v>47</v>
      </c>
      <c r="BL162" s="68">
        <v>3</v>
      </c>
      <c r="BM162" s="68">
        <v>-1</v>
      </c>
      <c r="BN162" s="68">
        <v>-1</v>
      </c>
      <c r="BO162" s="68">
        <v>-5</v>
      </c>
      <c r="BP162" s="68">
        <v>-3</v>
      </c>
      <c r="BQ162" s="68">
        <v>-20</v>
      </c>
      <c r="BR162" s="68">
        <v>0</v>
      </c>
      <c r="BS162" s="68">
        <v>-3</v>
      </c>
      <c r="BT162" s="68">
        <v>-28</v>
      </c>
      <c r="BU162" s="68">
        <v>-1</v>
      </c>
      <c r="BV162" s="68">
        <v>155</v>
      </c>
      <c r="BW162" s="68">
        <v>0</v>
      </c>
      <c r="BX162" s="68">
        <v>9</v>
      </c>
      <c r="BY162" s="68">
        <v>5</v>
      </c>
      <c r="BZ162" s="68">
        <v>19</v>
      </c>
      <c r="CA162" s="68">
        <v>0</v>
      </c>
      <c r="CB162" s="68">
        <v>0</v>
      </c>
    </row>
    <row r="163" spans="1:80" ht="15.6" x14ac:dyDescent="0.3">
      <c r="A163" s="10">
        <v>18</v>
      </c>
      <c r="B163" s="10" t="s">
        <v>241</v>
      </c>
      <c r="C163" s="10" t="s">
        <v>242</v>
      </c>
      <c r="D163" s="10" t="s">
        <v>530</v>
      </c>
      <c r="E163" s="30"/>
      <c r="F163" s="10" t="s">
        <v>527</v>
      </c>
      <c r="G163" s="16">
        <v>3057267.53</v>
      </c>
      <c r="H163" s="16">
        <v>3057267.53</v>
      </c>
      <c r="I163" s="16">
        <v>2950585.51</v>
      </c>
      <c r="J163" s="16">
        <v>0</v>
      </c>
      <c r="K163" s="16">
        <v>270384.05</v>
      </c>
      <c r="L163" s="16">
        <v>675534.86</v>
      </c>
      <c r="M163" s="16">
        <v>0</v>
      </c>
      <c r="N163" s="16">
        <v>0</v>
      </c>
      <c r="O163" s="16">
        <v>0</v>
      </c>
      <c r="P163" s="16">
        <v>244183.55</v>
      </c>
      <c r="Q163" s="16">
        <v>0</v>
      </c>
      <c r="R163" s="16">
        <v>11249.54</v>
      </c>
      <c r="S163" s="16">
        <v>1113278.8799999999</v>
      </c>
      <c r="T163" s="16">
        <v>299035.46000000002</v>
      </c>
      <c r="U163" s="16">
        <v>1225</v>
      </c>
      <c r="V163" s="16">
        <v>0</v>
      </c>
      <c r="W163" s="16">
        <v>2893227.65</v>
      </c>
      <c r="X163" s="16">
        <v>12474.54</v>
      </c>
      <c r="Y163" s="16">
        <v>2905702.19</v>
      </c>
      <c r="Z163" s="18">
        <v>0.10284260000000001</v>
      </c>
      <c r="AA163" s="18">
        <v>0.10009999999999999</v>
      </c>
      <c r="AB163" s="16">
        <v>289474.34000000003</v>
      </c>
      <c r="AC163" s="16">
        <v>0</v>
      </c>
      <c r="AD163" s="16">
        <v>0</v>
      </c>
      <c r="AE163" s="16">
        <v>0</v>
      </c>
      <c r="AF163" s="16">
        <v>0</v>
      </c>
      <c r="AG163" s="16">
        <f t="shared" si="6"/>
        <v>0</v>
      </c>
      <c r="AH163" s="16">
        <v>71708.67</v>
      </c>
      <c r="AI163" s="16">
        <v>5897.49</v>
      </c>
      <c r="AJ163" s="16">
        <v>7401.8</v>
      </c>
      <c r="AK163" s="16">
        <v>0</v>
      </c>
      <c r="AL163" s="16">
        <v>19128</v>
      </c>
      <c r="AM163" s="16">
        <v>509</v>
      </c>
      <c r="AN163" s="16">
        <v>8613.6200000000008</v>
      </c>
      <c r="AO163" s="16">
        <v>4500</v>
      </c>
      <c r="AP163" s="16">
        <v>7090.6</v>
      </c>
      <c r="AQ163" s="16">
        <v>0</v>
      </c>
      <c r="AR163" s="16">
        <v>14460.38</v>
      </c>
      <c r="AS163" s="16">
        <v>3007.74</v>
      </c>
      <c r="AT163" s="16">
        <v>0</v>
      </c>
      <c r="AU163" s="16">
        <v>2994.75</v>
      </c>
      <c r="AV163" s="16">
        <v>0</v>
      </c>
      <c r="AW163" s="16">
        <v>32145.8</v>
      </c>
      <c r="AX163" s="16">
        <v>154107.78</v>
      </c>
      <c r="AY163" s="34">
        <f t="shared" si="7"/>
        <v>0.20859297304782407</v>
      </c>
      <c r="AZ163" s="16">
        <v>161371.75</v>
      </c>
      <c r="BA163" s="16">
        <v>0</v>
      </c>
      <c r="BB163" s="16">
        <v>144567</v>
      </c>
      <c r="BC163" s="16">
        <v>0</v>
      </c>
      <c r="BD163" s="16">
        <v>1366.22</v>
      </c>
      <c r="BE163" s="16">
        <v>0</v>
      </c>
      <c r="BF163" s="16">
        <v>0</v>
      </c>
      <c r="BG163" s="16">
        <v>0</v>
      </c>
      <c r="BH163" s="16">
        <f t="shared" si="8"/>
        <v>0</v>
      </c>
      <c r="BI163" s="16">
        <v>0</v>
      </c>
      <c r="BJ163" s="16">
        <v>572</v>
      </c>
      <c r="BK163" s="16">
        <v>194</v>
      </c>
      <c r="BL163" s="16">
        <v>12</v>
      </c>
      <c r="BM163" s="16">
        <v>-3</v>
      </c>
      <c r="BN163" s="16">
        <v>-17</v>
      </c>
      <c r="BO163" s="16">
        <v>-13</v>
      </c>
      <c r="BP163" s="16">
        <v>-44</v>
      </c>
      <c r="BQ163" s="16">
        <v>-43</v>
      </c>
      <c r="BR163" s="16">
        <v>0</v>
      </c>
      <c r="BS163" s="16">
        <v>16</v>
      </c>
      <c r="BT163" s="16">
        <v>-47</v>
      </c>
      <c r="BU163" s="16">
        <v>0</v>
      </c>
      <c r="BV163" s="16">
        <v>627</v>
      </c>
      <c r="BW163" s="16">
        <v>2</v>
      </c>
      <c r="BX163" s="16">
        <v>12</v>
      </c>
      <c r="BY163" s="16">
        <v>8</v>
      </c>
      <c r="BZ163" s="16">
        <v>34</v>
      </c>
      <c r="CA163" s="16">
        <v>0</v>
      </c>
      <c r="CB163" s="16">
        <v>0</v>
      </c>
    </row>
    <row r="164" spans="1:80" ht="15.6" x14ac:dyDescent="0.3">
      <c r="A164" s="10">
        <v>19</v>
      </c>
      <c r="B164" s="10" t="s">
        <v>54</v>
      </c>
      <c r="C164" s="10" t="s">
        <v>55</v>
      </c>
      <c r="D164" s="10" t="s">
        <v>531</v>
      </c>
      <c r="E164" s="30"/>
      <c r="F164" s="10" t="s">
        <v>532</v>
      </c>
      <c r="G164" s="16">
        <v>64473104.950000003</v>
      </c>
      <c r="H164" s="16">
        <v>64486472.310000002</v>
      </c>
      <c r="I164" s="16">
        <v>61203476.939999998</v>
      </c>
      <c r="J164" s="16">
        <v>0</v>
      </c>
      <c r="K164" s="16">
        <v>6960798.8099999996</v>
      </c>
      <c r="L164" s="16">
        <v>20811919.300000001</v>
      </c>
      <c r="M164" s="16">
        <v>0</v>
      </c>
      <c r="N164" s="16">
        <v>0</v>
      </c>
      <c r="O164" s="16">
        <v>0</v>
      </c>
      <c r="P164" s="16">
        <v>4934368.2300000004</v>
      </c>
      <c r="Q164" s="16">
        <v>0</v>
      </c>
      <c r="R164" s="16">
        <v>0</v>
      </c>
      <c r="S164" s="16">
        <v>16721433.9</v>
      </c>
      <c r="T164" s="16">
        <v>10614779.189999999</v>
      </c>
      <c r="U164" s="16">
        <v>133919.14000000001</v>
      </c>
      <c r="V164" s="16">
        <v>0</v>
      </c>
      <c r="W164" s="16">
        <v>63604254.32</v>
      </c>
      <c r="X164" s="16">
        <v>147286.5</v>
      </c>
      <c r="Y164" s="16">
        <v>63751540.82</v>
      </c>
      <c r="Z164" s="18">
        <v>0.14845069999999999</v>
      </c>
      <c r="AA164" s="18">
        <v>5.5899999999999998E-2</v>
      </c>
      <c r="AB164" s="16">
        <v>3574322.25</v>
      </c>
      <c r="AC164" s="16">
        <v>13367.36</v>
      </c>
      <c r="AD164" s="16">
        <v>308361.64</v>
      </c>
      <c r="AE164" s="16">
        <v>0</v>
      </c>
      <c r="AF164" s="16">
        <v>1.28</v>
      </c>
      <c r="AG164" s="16">
        <f t="shared" si="6"/>
        <v>1.28</v>
      </c>
      <c r="AH164" s="16">
        <v>2027096.41</v>
      </c>
      <c r="AI164" s="16">
        <v>164678.29999999999</v>
      </c>
      <c r="AJ164" s="16">
        <v>369970.82</v>
      </c>
      <c r="AK164" s="16">
        <v>0</v>
      </c>
      <c r="AL164" s="16">
        <v>159882.25</v>
      </c>
      <c r="AM164" s="16">
        <v>10483.67</v>
      </c>
      <c r="AN164" s="16">
        <v>97396.29</v>
      </c>
      <c r="AO164" s="16">
        <v>9148</v>
      </c>
      <c r="AP164" s="16">
        <v>4000</v>
      </c>
      <c r="AQ164" s="16">
        <v>0</v>
      </c>
      <c r="AR164" s="16">
        <v>208803.91</v>
      </c>
      <c r="AS164" s="16">
        <v>42746.27</v>
      </c>
      <c r="AT164" s="16">
        <v>0</v>
      </c>
      <c r="AU164" s="16">
        <v>1508.73</v>
      </c>
      <c r="AV164" s="16">
        <v>62021.63</v>
      </c>
      <c r="AW164" s="16">
        <v>0</v>
      </c>
      <c r="AX164" s="16">
        <v>3297715.3</v>
      </c>
      <c r="AY164" s="34">
        <f t="shared" si="7"/>
        <v>0</v>
      </c>
      <c r="AZ164" s="16">
        <v>1371966.13</v>
      </c>
      <c r="BA164" s="16">
        <v>330.73</v>
      </c>
      <c r="BB164" s="16">
        <v>196853</v>
      </c>
      <c r="BC164" s="16">
        <v>0</v>
      </c>
      <c r="BD164" s="16">
        <v>684003.21</v>
      </c>
      <c r="BE164" s="16">
        <v>0</v>
      </c>
      <c r="BF164" s="16">
        <v>0</v>
      </c>
      <c r="BG164" s="16">
        <v>0</v>
      </c>
      <c r="BH164" s="16">
        <f t="shared" si="8"/>
        <v>0</v>
      </c>
      <c r="BI164" s="16">
        <v>0</v>
      </c>
      <c r="BJ164" s="16">
        <v>13393</v>
      </c>
      <c r="BK164" s="16">
        <v>5425</v>
      </c>
      <c r="BL164" s="16">
        <v>0</v>
      </c>
      <c r="BM164" s="16">
        <v>0</v>
      </c>
      <c r="BN164" s="16">
        <v>-223</v>
      </c>
      <c r="BO164" s="16">
        <v>-328</v>
      </c>
      <c r="BP164" s="16">
        <v>-2160</v>
      </c>
      <c r="BQ164" s="16">
        <v>-2542</v>
      </c>
      <c r="BR164" s="16">
        <v>0</v>
      </c>
      <c r="BS164" s="16">
        <v>-5</v>
      </c>
      <c r="BT164" s="16">
        <v>-1316</v>
      </c>
      <c r="BU164" s="16">
        <v>-3</v>
      </c>
      <c r="BV164" s="16">
        <v>12241</v>
      </c>
      <c r="BW164" s="16">
        <v>11</v>
      </c>
      <c r="BX164" s="16">
        <v>166</v>
      </c>
      <c r="BY164" s="16">
        <v>88</v>
      </c>
      <c r="BZ164" s="16">
        <v>986</v>
      </c>
      <c r="CA164" s="16">
        <v>72</v>
      </c>
      <c r="CB164" s="16">
        <v>4</v>
      </c>
    </row>
    <row r="165" spans="1:80" ht="15.6" x14ac:dyDescent="0.3">
      <c r="A165" s="10">
        <v>19</v>
      </c>
      <c r="B165" s="10" t="s">
        <v>582</v>
      </c>
      <c r="C165" s="10"/>
      <c r="D165" s="10" t="s">
        <v>535</v>
      </c>
      <c r="E165" s="30"/>
      <c r="F165" s="10" t="s">
        <v>536</v>
      </c>
      <c r="G165" s="16">
        <v>23775228.600000001</v>
      </c>
      <c r="H165" s="16">
        <v>27458032.370000001</v>
      </c>
      <c r="I165" s="16">
        <v>23452010.559999999</v>
      </c>
      <c r="J165" s="16">
        <v>0</v>
      </c>
      <c r="K165" s="16">
        <v>2475908.6800000002</v>
      </c>
      <c r="L165" s="16">
        <v>2333956.92</v>
      </c>
      <c r="M165" s="16">
        <v>0</v>
      </c>
      <c r="N165" s="16">
        <v>0</v>
      </c>
      <c r="O165" s="16">
        <v>0</v>
      </c>
      <c r="P165" s="16">
        <v>2938793.83</v>
      </c>
      <c r="Q165" s="16">
        <v>0</v>
      </c>
      <c r="R165" s="16">
        <v>0</v>
      </c>
      <c r="S165" s="16">
        <v>8384108.7300000004</v>
      </c>
      <c r="T165" s="16">
        <v>3780907.7</v>
      </c>
      <c r="U165" s="16">
        <v>0</v>
      </c>
      <c r="V165" s="16">
        <v>0</v>
      </c>
      <c r="W165" s="16">
        <v>21421017.920000002</v>
      </c>
      <c r="X165" s="16">
        <v>24828.49</v>
      </c>
      <c r="Y165" s="16">
        <v>21445846.41</v>
      </c>
      <c r="Z165" s="18">
        <v>0.2392813</v>
      </c>
      <c r="AA165" s="18">
        <v>7.0400000000000004E-2</v>
      </c>
      <c r="AB165" s="16">
        <v>1507342.06</v>
      </c>
      <c r="AC165" s="16">
        <v>0</v>
      </c>
      <c r="AD165" s="16">
        <v>0</v>
      </c>
      <c r="AE165" s="16">
        <v>0</v>
      </c>
      <c r="AF165" s="16">
        <v>0</v>
      </c>
      <c r="AG165" s="16">
        <f t="shared" si="6"/>
        <v>0</v>
      </c>
      <c r="AH165" s="16">
        <v>829312.5</v>
      </c>
      <c r="AI165" s="16">
        <v>72544.38</v>
      </c>
      <c r="AJ165" s="16">
        <v>143769.12</v>
      </c>
      <c r="AK165" s="16">
        <v>3399</v>
      </c>
      <c r="AL165" s="16">
        <v>87137.29</v>
      </c>
      <c r="AM165" s="16">
        <v>2816.55</v>
      </c>
      <c r="AN165" s="16">
        <v>77060.009999999995</v>
      </c>
      <c r="AO165" s="16">
        <v>0</v>
      </c>
      <c r="AP165" s="16">
        <v>12105.55</v>
      </c>
      <c r="AQ165" s="16">
        <v>0</v>
      </c>
      <c r="AR165" s="16">
        <v>59068.79</v>
      </c>
      <c r="AS165" s="16">
        <v>67670.27</v>
      </c>
      <c r="AT165" s="16">
        <v>0</v>
      </c>
      <c r="AU165" s="16">
        <v>0</v>
      </c>
      <c r="AV165" s="16">
        <v>9873.9599999999991</v>
      </c>
      <c r="AW165" s="16">
        <v>0</v>
      </c>
      <c r="AX165" s="16">
        <v>1456093.3</v>
      </c>
      <c r="AY165" s="34">
        <f t="shared" si="7"/>
        <v>0</v>
      </c>
      <c r="AZ165" s="16">
        <v>1309770.81</v>
      </c>
      <c r="BA165" s="16">
        <v>0</v>
      </c>
      <c r="BB165" s="16">
        <v>196853.04</v>
      </c>
      <c r="BC165" s="16">
        <v>0</v>
      </c>
      <c r="BD165" s="16">
        <v>258123.54</v>
      </c>
      <c r="BE165" s="16">
        <v>0</v>
      </c>
      <c r="BF165" s="16">
        <v>0</v>
      </c>
      <c r="BG165" s="16">
        <v>0</v>
      </c>
      <c r="BH165" s="16">
        <f t="shared" si="8"/>
        <v>0</v>
      </c>
      <c r="BI165" s="16">
        <v>0</v>
      </c>
      <c r="BJ165" s="16">
        <v>0</v>
      </c>
      <c r="BK165" s="16">
        <v>2392</v>
      </c>
      <c r="BL165" s="16">
        <v>3</v>
      </c>
      <c r="BM165" s="16">
        <v>-2</v>
      </c>
      <c r="BN165" s="16">
        <v>-47</v>
      </c>
      <c r="BO165" s="16">
        <v>-89</v>
      </c>
      <c r="BP165" s="16">
        <v>-170</v>
      </c>
      <c r="BQ165" s="16">
        <v>-146</v>
      </c>
      <c r="BR165" s="16">
        <v>5058</v>
      </c>
      <c r="BS165" s="16">
        <v>-78</v>
      </c>
      <c r="BT165" s="16">
        <v>-163</v>
      </c>
      <c r="BU165" s="16">
        <v>0</v>
      </c>
      <c r="BV165" s="16">
        <v>6758</v>
      </c>
      <c r="BW165" s="16">
        <v>3</v>
      </c>
      <c r="BX165" s="16">
        <v>22</v>
      </c>
      <c r="BY165" s="16">
        <v>9</v>
      </c>
      <c r="BZ165" s="16">
        <v>131</v>
      </c>
      <c r="CA165" s="16">
        <v>0</v>
      </c>
      <c r="CB165" s="16">
        <v>1</v>
      </c>
    </row>
    <row r="166" spans="1:80" ht="15.6" x14ac:dyDescent="0.3">
      <c r="A166" s="10">
        <v>19</v>
      </c>
      <c r="B166" s="10" t="s">
        <v>339</v>
      </c>
      <c r="C166" s="10" t="s">
        <v>153</v>
      </c>
      <c r="D166" s="10" t="s">
        <v>533</v>
      </c>
      <c r="E166" s="30"/>
      <c r="F166" s="10" t="s">
        <v>534</v>
      </c>
      <c r="G166" s="16">
        <v>4520213.18</v>
      </c>
      <c r="H166" s="16">
        <v>4521705.7300000004</v>
      </c>
      <c r="I166" s="16">
        <v>4401598.6100000003</v>
      </c>
      <c r="J166" s="16">
        <v>0</v>
      </c>
      <c r="K166" s="16">
        <v>330790.49</v>
      </c>
      <c r="L166" s="16">
        <v>432582.22</v>
      </c>
      <c r="M166" s="16">
        <v>0</v>
      </c>
      <c r="N166" s="16">
        <v>0</v>
      </c>
      <c r="O166" s="16">
        <v>0</v>
      </c>
      <c r="P166" s="16">
        <v>331753.19</v>
      </c>
      <c r="Q166" s="16">
        <v>0</v>
      </c>
      <c r="R166" s="16">
        <v>0</v>
      </c>
      <c r="S166" s="16">
        <v>2628656.8199999998</v>
      </c>
      <c r="T166" s="16">
        <v>305988.56</v>
      </c>
      <c r="U166" s="16">
        <v>0</v>
      </c>
      <c r="V166" s="16">
        <v>0</v>
      </c>
      <c r="W166" s="16">
        <v>4372970.26</v>
      </c>
      <c r="X166" s="16">
        <v>27605.63</v>
      </c>
      <c r="Y166" s="16">
        <v>4400575.8899999997</v>
      </c>
      <c r="Z166" s="18">
        <v>0.15848429999999999</v>
      </c>
      <c r="AA166" s="18">
        <v>7.7200000000000005E-2</v>
      </c>
      <c r="AB166" s="16">
        <v>338387.66</v>
      </c>
      <c r="AC166" s="16">
        <v>0</v>
      </c>
      <c r="AD166" s="16">
        <v>0</v>
      </c>
      <c r="AE166" s="16">
        <v>1492.55</v>
      </c>
      <c r="AF166" s="16">
        <v>268.94</v>
      </c>
      <c r="AG166" s="16">
        <f t="shared" si="6"/>
        <v>1761.49</v>
      </c>
      <c r="AH166" s="16">
        <v>65335.75</v>
      </c>
      <c r="AI166" s="16">
        <v>6799.15</v>
      </c>
      <c r="AJ166" s="16">
        <v>0</v>
      </c>
      <c r="AK166" s="16">
        <v>525.35</v>
      </c>
      <c r="AL166" s="16">
        <v>10800</v>
      </c>
      <c r="AM166" s="16">
        <v>10140</v>
      </c>
      <c r="AN166" s="16">
        <v>10287.64</v>
      </c>
      <c r="AO166" s="16">
        <v>8638</v>
      </c>
      <c r="AP166" s="16">
        <v>0</v>
      </c>
      <c r="AQ166" s="16">
        <v>0</v>
      </c>
      <c r="AR166" s="16">
        <v>14830.21</v>
      </c>
      <c r="AS166" s="16">
        <v>2460.35</v>
      </c>
      <c r="AT166" s="16">
        <v>0</v>
      </c>
      <c r="AU166" s="16">
        <v>0</v>
      </c>
      <c r="AV166" s="16">
        <v>2215.7600000000002</v>
      </c>
      <c r="AW166" s="16">
        <v>0</v>
      </c>
      <c r="AX166" s="16">
        <v>143515.81</v>
      </c>
      <c r="AY166" s="34">
        <f t="shared" si="7"/>
        <v>0</v>
      </c>
      <c r="AZ166" s="16">
        <v>212357.04</v>
      </c>
      <c r="BA166" s="16">
        <v>0</v>
      </c>
      <c r="BB166" s="16">
        <v>196853</v>
      </c>
      <c r="BC166" s="16">
        <v>0</v>
      </c>
      <c r="BD166" s="16">
        <v>29622.14</v>
      </c>
      <c r="BE166" s="16">
        <v>0</v>
      </c>
      <c r="BF166" s="16">
        <v>0</v>
      </c>
      <c r="BG166" s="16">
        <v>0</v>
      </c>
      <c r="BH166" s="16">
        <f t="shared" si="8"/>
        <v>0</v>
      </c>
      <c r="BI166" s="16">
        <v>0</v>
      </c>
      <c r="BJ166" s="16">
        <v>529</v>
      </c>
      <c r="BK166" s="16">
        <v>204</v>
      </c>
      <c r="BL166" s="16">
        <v>0</v>
      </c>
      <c r="BM166" s="16">
        <v>-27</v>
      </c>
      <c r="BN166" s="16">
        <v>-13</v>
      </c>
      <c r="BO166" s="16">
        <v>-7</v>
      </c>
      <c r="BP166" s="16">
        <v>-51</v>
      </c>
      <c r="BQ166" s="16">
        <v>-29</v>
      </c>
      <c r="BR166" s="16">
        <v>0</v>
      </c>
      <c r="BS166" s="16">
        <v>0</v>
      </c>
      <c r="BT166" s="16">
        <v>-36</v>
      </c>
      <c r="BU166" s="16">
        <v>-1</v>
      </c>
      <c r="BV166" s="16">
        <v>569</v>
      </c>
      <c r="BW166" s="16">
        <v>2</v>
      </c>
      <c r="BX166" s="16">
        <v>27</v>
      </c>
      <c r="BY166" s="16">
        <v>9</v>
      </c>
      <c r="BZ166" s="16">
        <v>21</v>
      </c>
      <c r="CA166" s="16">
        <v>0</v>
      </c>
      <c r="CB166" s="16">
        <v>1</v>
      </c>
    </row>
    <row r="167" spans="1:80" ht="15.6" x14ac:dyDescent="0.3">
      <c r="A167" s="10">
        <v>19</v>
      </c>
      <c r="B167" s="10" t="s">
        <v>239</v>
      </c>
      <c r="C167" s="10" t="s">
        <v>240</v>
      </c>
      <c r="D167" s="10" t="s">
        <v>535</v>
      </c>
      <c r="E167" s="30"/>
      <c r="F167" s="10" t="s">
        <v>536</v>
      </c>
      <c r="G167" s="16">
        <v>50752921.409999996</v>
      </c>
      <c r="H167" s="16">
        <v>50753069.240000002</v>
      </c>
      <c r="I167" s="16">
        <v>50112292.909999996</v>
      </c>
      <c r="J167" s="16">
        <v>0</v>
      </c>
      <c r="K167" s="16">
        <v>5527158.0499999998</v>
      </c>
      <c r="L167" s="16">
        <v>6089516.8300000001</v>
      </c>
      <c r="M167" s="16">
        <v>0</v>
      </c>
      <c r="N167" s="16">
        <v>0</v>
      </c>
      <c r="O167" s="16">
        <v>185124.11</v>
      </c>
      <c r="P167" s="16">
        <v>6413467.4900000002</v>
      </c>
      <c r="Q167" s="16">
        <v>0</v>
      </c>
      <c r="R167" s="16">
        <v>0</v>
      </c>
      <c r="S167" s="16">
        <v>22093621.91</v>
      </c>
      <c r="T167" s="16">
        <v>7221844.5800000001</v>
      </c>
      <c r="U167" s="16">
        <v>0</v>
      </c>
      <c r="V167" s="16">
        <v>0</v>
      </c>
      <c r="W167" s="16">
        <v>47531893.979999997</v>
      </c>
      <c r="X167" s="16">
        <v>6040224.6699999999</v>
      </c>
      <c r="Y167" s="16">
        <v>53572118.649999999</v>
      </c>
      <c r="Z167" s="18">
        <v>8.9100059999999995E-2</v>
      </c>
      <c r="AA167" s="18">
        <v>4.8000000000000001E-2</v>
      </c>
      <c r="AB167" s="16">
        <v>2280824.79</v>
      </c>
      <c r="AC167" s="16">
        <v>0</v>
      </c>
      <c r="AD167" s="16">
        <v>0</v>
      </c>
      <c r="AE167" s="16">
        <v>147.83000000000001</v>
      </c>
      <c r="AF167" s="16">
        <v>0</v>
      </c>
      <c r="AG167" s="16">
        <f t="shared" si="6"/>
        <v>147.83000000000001</v>
      </c>
      <c r="AH167" s="16">
        <v>1151604.44</v>
      </c>
      <c r="AI167" s="16">
        <v>94956.07</v>
      </c>
      <c r="AJ167" s="16">
        <v>332696.06</v>
      </c>
      <c r="AK167" s="16">
        <v>0</v>
      </c>
      <c r="AL167" s="16">
        <v>111340.63</v>
      </c>
      <c r="AM167" s="16">
        <v>3791.86</v>
      </c>
      <c r="AN167" s="16">
        <v>95713.51</v>
      </c>
      <c r="AO167" s="16">
        <v>9148</v>
      </c>
      <c r="AP167" s="16">
        <v>30245.47</v>
      </c>
      <c r="AQ167" s="16">
        <v>0</v>
      </c>
      <c r="AR167" s="16">
        <v>75387.62</v>
      </c>
      <c r="AS167" s="16">
        <v>5655.44</v>
      </c>
      <c r="AT167" s="16">
        <v>0</v>
      </c>
      <c r="AU167" s="16">
        <v>0</v>
      </c>
      <c r="AV167" s="16">
        <v>18646.3</v>
      </c>
      <c r="AW167" s="16">
        <v>0</v>
      </c>
      <c r="AX167" s="16">
        <v>2030921.43</v>
      </c>
      <c r="AY167" s="34">
        <f t="shared" si="7"/>
        <v>0</v>
      </c>
      <c r="AZ167" s="16">
        <v>883594.22</v>
      </c>
      <c r="BA167" s="16">
        <v>0</v>
      </c>
      <c r="BB167" s="16">
        <v>196853</v>
      </c>
      <c r="BC167" s="16">
        <v>0</v>
      </c>
      <c r="BD167" s="16">
        <v>360604.55</v>
      </c>
      <c r="BE167" s="16">
        <v>0</v>
      </c>
      <c r="BF167" s="16">
        <v>0</v>
      </c>
      <c r="BG167" s="16">
        <v>0</v>
      </c>
      <c r="BH167" s="16">
        <f t="shared" si="8"/>
        <v>0</v>
      </c>
      <c r="BI167" s="16">
        <v>0</v>
      </c>
      <c r="BJ167" s="16">
        <v>13344</v>
      </c>
      <c r="BK167" s="16">
        <v>2281</v>
      </c>
      <c r="BL167" s="16">
        <v>15</v>
      </c>
      <c r="BM167" s="16">
        <v>-4916</v>
      </c>
      <c r="BN167" s="16">
        <v>-111</v>
      </c>
      <c r="BO167" s="16">
        <v>-239</v>
      </c>
      <c r="BP167" s="16">
        <v>-345</v>
      </c>
      <c r="BQ167" s="16">
        <v>-549</v>
      </c>
      <c r="BR167" s="16">
        <v>0</v>
      </c>
      <c r="BS167" s="16">
        <v>-84</v>
      </c>
      <c r="BT167" s="16">
        <v>-1138</v>
      </c>
      <c r="BU167" s="16">
        <v>-8</v>
      </c>
      <c r="BV167" s="16">
        <v>8250</v>
      </c>
      <c r="BW167" s="16">
        <v>1</v>
      </c>
      <c r="BX167" s="16">
        <v>153</v>
      </c>
      <c r="BY167" s="16">
        <v>102</v>
      </c>
      <c r="BZ167" s="16">
        <v>848</v>
      </c>
      <c r="CA167" s="16">
        <v>31</v>
      </c>
      <c r="CB167" s="16">
        <v>4</v>
      </c>
    </row>
    <row r="168" spans="1:80" s="32" customFormat="1" ht="15.6" x14ac:dyDescent="0.3">
      <c r="A168" s="38">
        <v>20</v>
      </c>
      <c r="B168" s="38" t="s">
        <v>340</v>
      </c>
      <c r="C168" s="38" t="s">
        <v>45</v>
      </c>
      <c r="D168" s="38" t="s">
        <v>537</v>
      </c>
      <c r="E168" s="38" t="s">
        <v>367</v>
      </c>
      <c r="F168" s="38" t="s">
        <v>538</v>
      </c>
      <c r="G168" s="16">
        <v>10167334.74</v>
      </c>
      <c r="H168" s="16">
        <v>10167486.43</v>
      </c>
      <c r="I168" s="16">
        <v>10010276.65</v>
      </c>
      <c r="J168" s="16">
        <v>2264264.17</v>
      </c>
      <c r="K168" s="16">
        <v>440225.37</v>
      </c>
      <c r="L168" s="16">
        <v>2820467.74</v>
      </c>
      <c r="M168" s="16">
        <v>0</v>
      </c>
      <c r="N168" s="16">
        <v>0</v>
      </c>
      <c r="O168" s="16">
        <v>71713.97</v>
      </c>
      <c r="P168" s="16">
        <v>492623.23</v>
      </c>
      <c r="Q168" s="16">
        <v>0</v>
      </c>
      <c r="R168" s="16">
        <v>0</v>
      </c>
      <c r="S168" s="16">
        <v>2748254.44</v>
      </c>
      <c r="T168" s="16">
        <v>473596.02</v>
      </c>
      <c r="U168" s="16">
        <v>0</v>
      </c>
      <c r="V168" s="16">
        <v>0</v>
      </c>
      <c r="W168" s="16">
        <v>10177083.09</v>
      </c>
      <c r="X168" s="16">
        <v>147.99</v>
      </c>
      <c r="Y168" s="16">
        <v>10177231.08</v>
      </c>
      <c r="Z168" s="18">
        <v>0.1040064</v>
      </c>
      <c r="AA168" s="18">
        <v>8.5000000000000006E-2</v>
      </c>
      <c r="AB168" s="16">
        <v>865046.52</v>
      </c>
      <c r="AC168" s="16">
        <v>0</v>
      </c>
      <c r="AD168" s="16">
        <v>0</v>
      </c>
      <c r="AE168" s="16">
        <v>147.99</v>
      </c>
      <c r="AF168" s="16">
        <v>135.29</v>
      </c>
      <c r="AG168" s="16">
        <f t="shared" si="6"/>
        <v>283.27999999999997</v>
      </c>
      <c r="AH168" s="16">
        <v>324723.05</v>
      </c>
      <c r="AI168" s="16">
        <v>25872.26</v>
      </c>
      <c r="AJ168" s="16">
        <v>50781.75</v>
      </c>
      <c r="AK168" s="16">
        <v>0</v>
      </c>
      <c r="AL168" s="16">
        <v>44547.5</v>
      </c>
      <c r="AM168" s="16">
        <v>32246.04</v>
      </c>
      <c r="AN168" s="16">
        <v>30781.599999999999</v>
      </c>
      <c r="AO168" s="16">
        <v>10400</v>
      </c>
      <c r="AP168" s="16">
        <v>0</v>
      </c>
      <c r="AQ168" s="16">
        <v>0</v>
      </c>
      <c r="AR168" s="16">
        <v>51345.97</v>
      </c>
      <c r="AS168" s="16">
        <v>18060.650000000001</v>
      </c>
      <c r="AT168" s="16">
        <v>1525</v>
      </c>
      <c r="AU168" s="16">
        <v>0</v>
      </c>
      <c r="AV168" s="16">
        <v>9279.99</v>
      </c>
      <c r="AW168" s="16">
        <v>0</v>
      </c>
      <c r="AX168" s="16">
        <v>643749.55000000005</v>
      </c>
      <c r="AY168" s="34">
        <f t="shared" si="7"/>
        <v>0</v>
      </c>
      <c r="AZ168" s="16">
        <v>129726.51</v>
      </c>
      <c r="BA168" s="16">
        <v>0</v>
      </c>
      <c r="BB168" s="16">
        <v>196853</v>
      </c>
      <c r="BC168" s="16">
        <v>0</v>
      </c>
      <c r="BD168" s="16">
        <v>122645.34</v>
      </c>
      <c r="BE168" s="16">
        <v>0</v>
      </c>
      <c r="BF168" s="16">
        <v>0</v>
      </c>
      <c r="BG168" s="16">
        <v>0</v>
      </c>
      <c r="BH168" s="16">
        <f t="shared" si="8"/>
        <v>0</v>
      </c>
      <c r="BI168" s="16">
        <v>0</v>
      </c>
      <c r="BJ168" s="16">
        <v>759</v>
      </c>
      <c r="BK168" s="16">
        <v>182</v>
      </c>
      <c r="BL168" s="16">
        <v>0</v>
      </c>
      <c r="BM168" s="16">
        <v>0</v>
      </c>
      <c r="BN168" s="16">
        <v>-8</v>
      </c>
      <c r="BO168" s="16">
        <v>-21</v>
      </c>
      <c r="BP168" s="16">
        <v>-21</v>
      </c>
      <c r="BQ168" s="16">
        <v>-59</v>
      </c>
      <c r="BR168" s="16">
        <v>2</v>
      </c>
      <c r="BS168" s="16">
        <v>7</v>
      </c>
      <c r="BT168" s="16">
        <v>-113</v>
      </c>
      <c r="BU168" s="16">
        <v>-1</v>
      </c>
      <c r="BV168" s="16">
        <v>727</v>
      </c>
      <c r="BW168" s="16">
        <v>1</v>
      </c>
      <c r="BX168" s="16">
        <v>57</v>
      </c>
      <c r="BY168" s="16">
        <v>20</v>
      </c>
      <c r="BZ168" s="16">
        <v>19</v>
      </c>
      <c r="CA168" s="16">
        <v>16</v>
      </c>
      <c r="CB168" s="16">
        <v>2</v>
      </c>
    </row>
    <row r="169" spans="1:80" s="32" customFormat="1" ht="15.6" x14ac:dyDescent="0.3">
      <c r="A169" s="38">
        <v>20</v>
      </c>
      <c r="B169" s="38" t="s">
        <v>82</v>
      </c>
      <c r="C169" s="38" t="s">
        <v>83</v>
      </c>
      <c r="D169" s="38" t="s">
        <v>539</v>
      </c>
      <c r="E169" s="38" t="s">
        <v>364</v>
      </c>
      <c r="F169" s="38" t="s">
        <v>538</v>
      </c>
      <c r="G169" s="16">
        <v>14652495</v>
      </c>
      <c r="H169" s="16">
        <v>14652495</v>
      </c>
      <c r="I169" s="16">
        <v>14331941.699999999</v>
      </c>
      <c r="J169" s="16">
        <v>2103434.79</v>
      </c>
      <c r="K169" s="16">
        <v>1038385.74</v>
      </c>
      <c r="L169" s="16">
        <v>4245621.26</v>
      </c>
      <c r="M169" s="16">
        <v>0</v>
      </c>
      <c r="N169" s="16">
        <v>0</v>
      </c>
      <c r="O169" s="16">
        <v>42255.26</v>
      </c>
      <c r="P169" s="16">
        <v>793981.53</v>
      </c>
      <c r="Q169" s="16">
        <v>0</v>
      </c>
      <c r="R169" s="16">
        <v>0</v>
      </c>
      <c r="S169" s="16">
        <v>4674983.12</v>
      </c>
      <c r="T169" s="16">
        <v>602138.11</v>
      </c>
      <c r="U169" s="16">
        <v>0</v>
      </c>
      <c r="V169" s="16">
        <v>0</v>
      </c>
      <c r="W169" s="16">
        <v>14469426.310000001</v>
      </c>
      <c r="X169" s="16">
        <v>0</v>
      </c>
      <c r="Y169" s="16">
        <v>14469426.310000001</v>
      </c>
      <c r="Z169" s="18">
        <v>0.142209</v>
      </c>
      <c r="AA169" s="18">
        <v>6.6900000000000001E-2</v>
      </c>
      <c r="AB169" s="16">
        <v>968626.5</v>
      </c>
      <c r="AC169" s="16">
        <v>0</v>
      </c>
      <c r="AD169" s="16">
        <v>0</v>
      </c>
      <c r="AE169" s="16">
        <v>0</v>
      </c>
      <c r="AF169" s="16">
        <v>286.85000000000002</v>
      </c>
      <c r="AG169" s="16">
        <f t="shared" si="6"/>
        <v>286.85000000000002</v>
      </c>
      <c r="AH169" s="16">
        <v>395533.64</v>
      </c>
      <c r="AI169" s="16">
        <v>35523.589999999997</v>
      </c>
      <c r="AJ169" s="16">
        <v>61274.51</v>
      </c>
      <c r="AK169" s="16">
        <v>29120.080000000002</v>
      </c>
      <c r="AL169" s="16">
        <v>64934.96</v>
      </c>
      <c r="AM169" s="16">
        <v>13266.34</v>
      </c>
      <c r="AN169" s="16">
        <v>31436.25</v>
      </c>
      <c r="AO169" s="16">
        <v>10400</v>
      </c>
      <c r="AP169" s="16">
        <v>0</v>
      </c>
      <c r="AQ169" s="16">
        <v>0</v>
      </c>
      <c r="AR169" s="16">
        <v>36239.39</v>
      </c>
      <c r="AS169" s="16">
        <v>16318.7</v>
      </c>
      <c r="AT169" s="16">
        <v>0</v>
      </c>
      <c r="AU169" s="16">
        <v>637.59</v>
      </c>
      <c r="AV169" s="16">
        <v>21459.74</v>
      </c>
      <c r="AW169" s="16">
        <v>115522.37</v>
      </c>
      <c r="AX169" s="16">
        <v>782386.42</v>
      </c>
      <c r="AY169" s="34">
        <f t="shared" si="7"/>
        <v>0.14765385370569187</v>
      </c>
      <c r="AZ169" s="16">
        <v>658646.55000000005</v>
      </c>
      <c r="BA169" s="16">
        <v>0</v>
      </c>
      <c r="BB169" s="16">
        <v>196853</v>
      </c>
      <c r="BC169" s="16">
        <v>0</v>
      </c>
      <c r="BD169" s="16">
        <v>145969.45000000001</v>
      </c>
      <c r="BE169" s="16">
        <v>0</v>
      </c>
      <c r="BF169" s="16">
        <v>0</v>
      </c>
      <c r="BG169" s="16">
        <v>0</v>
      </c>
      <c r="BH169" s="16">
        <f t="shared" si="8"/>
        <v>0</v>
      </c>
      <c r="BI169" s="16">
        <v>0</v>
      </c>
      <c r="BJ169" s="16">
        <v>1301</v>
      </c>
      <c r="BK169" s="16">
        <v>395</v>
      </c>
      <c r="BL169" s="16">
        <v>0</v>
      </c>
      <c r="BM169" s="16">
        <v>-1</v>
      </c>
      <c r="BN169" s="16">
        <v>-23</v>
      </c>
      <c r="BO169" s="16">
        <v>-40</v>
      </c>
      <c r="BP169" s="16">
        <v>-87</v>
      </c>
      <c r="BQ169" s="16">
        <v>-86</v>
      </c>
      <c r="BR169" s="16">
        <v>13</v>
      </c>
      <c r="BS169" s="16">
        <v>0</v>
      </c>
      <c r="BT169" s="16">
        <v>-169</v>
      </c>
      <c r="BU169" s="16">
        <v>0</v>
      </c>
      <c r="BV169" s="16">
        <v>1303</v>
      </c>
      <c r="BW169" s="16">
        <v>0</v>
      </c>
      <c r="BX169" s="16">
        <v>67</v>
      </c>
      <c r="BY169" s="16">
        <v>24</v>
      </c>
      <c r="BZ169" s="16">
        <v>77</v>
      </c>
      <c r="CA169" s="16">
        <v>1</v>
      </c>
      <c r="CB169" s="16">
        <v>0</v>
      </c>
    </row>
    <row r="170" spans="1:80" s="32" customFormat="1" ht="15.6" x14ac:dyDescent="0.3">
      <c r="A170" s="38">
        <v>20</v>
      </c>
      <c r="B170" s="38" t="s">
        <v>98</v>
      </c>
      <c r="C170" s="38" t="s">
        <v>45</v>
      </c>
      <c r="D170" s="39" t="s">
        <v>540</v>
      </c>
      <c r="E170" s="41"/>
      <c r="F170" s="38" t="s">
        <v>541</v>
      </c>
      <c r="G170" s="16">
        <v>36717136.159999996</v>
      </c>
      <c r="H170" s="16">
        <v>36717136.159999996</v>
      </c>
      <c r="I170" s="16">
        <v>35996147.549999997</v>
      </c>
      <c r="J170" s="16">
        <v>10101314.300000001</v>
      </c>
      <c r="K170" s="16">
        <v>1772487.75</v>
      </c>
      <c r="L170" s="16">
        <v>11408277.859999999</v>
      </c>
      <c r="M170" s="16">
        <v>0</v>
      </c>
      <c r="N170" s="16">
        <v>18400</v>
      </c>
      <c r="O170" s="16">
        <v>13680.01</v>
      </c>
      <c r="P170" s="16">
        <v>2548450.38</v>
      </c>
      <c r="Q170" s="16">
        <v>0</v>
      </c>
      <c r="R170" s="16">
        <v>0</v>
      </c>
      <c r="S170" s="16">
        <v>4958700.18</v>
      </c>
      <c r="T170" s="16">
        <v>2855602.08</v>
      </c>
      <c r="U170" s="16">
        <v>1471.61</v>
      </c>
      <c r="V170" s="16">
        <v>0</v>
      </c>
      <c r="W170" s="16">
        <v>35459075.810000002</v>
      </c>
      <c r="X170" s="16">
        <v>68624.61</v>
      </c>
      <c r="Y170" s="16">
        <v>35527700.420000002</v>
      </c>
      <c r="Z170" s="18">
        <v>5.8134730000000003E-2</v>
      </c>
      <c r="AA170" s="18">
        <v>4.7500000000000001E-2</v>
      </c>
      <c r="AB170" s="16">
        <v>1684483.85</v>
      </c>
      <c r="AC170" s="16">
        <v>0</v>
      </c>
      <c r="AD170" s="16">
        <v>0</v>
      </c>
      <c r="AE170" s="16">
        <v>0</v>
      </c>
      <c r="AF170" s="16">
        <v>0</v>
      </c>
      <c r="AG170" s="16">
        <f t="shared" si="6"/>
        <v>0</v>
      </c>
      <c r="AH170" s="16">
        <v>919541.01</v>
      </c>
      <c r="AI170" s="16">
        <v>72891.38</v>
      </c>
      <c r="AJ170" s="16">
        <v>182537.7</v>
      </c>
      <c r="AK170" s="16">
        <v>3258.75</v>
      </c>
      <c r="AL170" s="16">
        <v>83255.62</v>
      </c>
      <c r="AM170" s="16">
        <v>13474.09</v>
      </c>
      <c r="AN170" s="16">
        <v>65523.61</v>
      </c>
      <c r="AO170" s="16">
        <v>10400</v>
      </c>
      <c r="AP170" s="16">
        <v>16505.11</v>
      </c>
      <c r="AQ170" s="16">
        <v>0</v>
      </c>
      <c r="AR170" s="16">
        <v>58627.53</v>
      </c>
      <c r="AS170" s="16">
        <v>20500.64</v>
      </c>
      <c r="AT170" s="16">
        <v>2799</v>
      </c>
      <c r="AU170" s="16">
        <v>1008</v>
      </c>
      <c r="AV170" s="16">
        <v>9794.4699999999993</v>
      </c>
      <c r="AW170" s="16">
        <v>0</v>
      </c>
      <c r="AX170" s="16">
        <v>1570006.58</v>
      </c>
      <c r="AY170" s="34">
        <f t="shared" si="7"/>
        <v>0</v>
      </c>
      <c r="AZ170" s="16">
        <v>546689.62</v>
      </c>
      <c r="BA170" s="16">
        <v>0</v>
      </c>
      <c r="BB170" s="16">
        <v>196853</v>
      </c>
      <c r="BC170" s="16">
        <v>0</v>
      </c>
      <c r="BD170" s="16">
        <v>261741.92</v>
      </c>
      <c r="BE170" s="16">
        <v>0</v>
      </c>
      <c r="BF170" s="16">
        <v>0</v>
      </c>
      <c r="BG170" s="16">
        <v>0</v>
      </c>
      <c r="BH170" s="16">
        <f t="shared" si="8"/>
        <v>0</v>
      </c>
      <c r="BI170" s="16">
        <v>0</v>
      </c>
      <c r="BJ170" s="16">
        <v>4423</v>
      </c>
      <c r="BK170" s="16">
        <v>1050</v>
      </c>
      <c r="BL170" s="16">
        <v>0</v>
      </c>
      <c r="BM170" s="16">
        <v>0</v>
      </c>
      <c r="BN170" s="16">
        <v>-21</v>
      </c>
      <c r="BO170" s="16">
        <v>-99</v>
      </c>
      <c r="BP170" s="16">
        <v>-50</v>
      </c>
      <c r="BQ170" s="16">
        <v>-251</v>
      </c>
      <c r="BR170" s="16">
        <v>0</v>
      </c>
      <c r="BS170" s="16">
        <v>121</v>
      </c>
      <c r="BT170" s="16">
        <v>-545</v>
      </c>
      <c r="BU170" s="16">
        <v>-12</v>
      </c>
      <c r="BV170" s="16">
        <v>4616</v>
      </c>
      <c r="BW170" s="16">
        <v>22</v>
      </c>
      <c r="BX170" s="16">
        <v>54</v>
      </c>
      <c r="BY170" s="16">
        <v>19</v>
      </c>
      <c r="BZ170" s="16">
        <v>220</v>
      </c>
      <c r="CA170" s="16">
        <v>252</v>
      </c>
      <c r="CB170" s="16">
        <v>0</v>
      </c>
    </row>
    <row r="171" spans="1:80" s="32" customFormat="1" ht="15.6" x14ac:dyDescent="0.3">
      <c r="A171" s="38">
        <v>20</v>
      </c>
      <c r="B171" s="38" t="s">
        <v>103</v>
      </c>
      <c r="C171" s="38" t="s">
        <v>104</v>
      </c>
      <c r="D171" s="38" t="s">
        <v>542</v>
      </c>
      <c r="E171" s="41"/>
      <c r="F171" s="38" t="s">
        <v>541</v>
      </c>
      <c r="G171" s="16">
        <v>22006096.940000001</v>
      </c>
      <c r="H171" s="16">
        <v>22016037.93</v>
      </c>
      <c r="I171" s="16">
        <v>20983526.57</v>
      </c>
      <c r="J171" s="16">
        <v>4589966.26</v>
      </c>
      <c r="K171" s="16">
        <v>612941.81999999995</v>
      </c>
      <c r="L171" s="16">
        <v>6683955.5099999998</v>
      </c>
      <c r="M171" s="16">
        <v>0</v>
      </c>
      <c r="N171" s="16">
        <v>5819.87</v>
      </c>
      <c r="O171" s="16">
        <v>36573.53</v>
      </c>
      <c r="P171" s="16">
        <v>2001948.98</v>
      </c>
      <c r="Q171" s="16">
        <v>0</v>
      </c>
      <c r="R171" s="16">
        <v>6453.09</v>
      </c>
      <c r="S171" s="16">
        <v>3279471.97</v>
      </c>
      <c r="T171" s="16">
        <v>2069662.86</v>
      </c>
      <c r="U171" s="16">
        <v>859.5</v>
      </c>
      <c r="V171" s="16">
        <v>0</v>
      </c>
      <c r="W171" s="16">
        <v>20935729.039999999</v>
      </c>
      <c r="X171" s="16">
        <v>23144.71</v>
      </c>
      <c r="Y171" s="16">
        <v>20958873.75</v>
      </c>
      <c r="Z171" s="18">
        <v>0.13855909999999999</v>
      </c>
      <c r="AA171" s="18">
        <v>7.0900000000000005E-2</v>
      </c>
      <c r="AB171" s="16">
        <v>1484449.53</v>
      </c>
      <c r="AC171" s="16">
        <v>0</v>
      </c>
      <c r="AD171" s="16">
        <v>0</v>
      </c>
      <c r="AE171" s="16">
        <v>10012.25</v>
      </c>
      <c r="AF171" s="16">
        <v>1094</v>
      </c>
      <c r="AG171" s="16">
        <f t="shared" si="6"/>
        <v>11106.25</v>
      </c>
      <c r="AH171" s="16">
        <v>749308.54</v>
      </c>
      <c r="AI171" s="16">
        <v>60009.62</v>
      </c>
      <c r="AJ171" s="16">
        <v>200814.44</v>
      </c>
      <c r="AK171" s="16">
        <v>0</v>
      </c>
      <c r="AL171" s="16">
        <v>47776.15</v>
      </c>
      <c r="AM171" s="16">
        <v>3675</v>
      </c>
      <c r="AN171" s="16">
        <v>47631.01</v>
      </c>
      <c r="AO171" s="16">
        <v>10400</v>
      </c>
      <c r="AP171" s="16">
        <v>1000</v>
      </c>
      <c r="AQ171" s="16">
        <v>0</v>
      </c>
      <c r="AR171" s="16">
        <v>70561.23</v>
      </c>
      <c r="AS171" s="16">
        <v>23874.12</v>
      </c>
      <c r="AT171" s="16">
        <v>0</v>
      </c>
      <c r="AU171" s="16">
        <v>2650</v>
      </c>
      <c r="AV171" s="16">
        <v>22520.54</v>
      </c>
      <c r="AW171" s="16">
        <v>0</v>
      </c>
      <c r="AX171" s="16">
        <v>1308333.9099999999</v>
      </c>
      <c r="AY171" s="34">
        <f t="shared" si="7"/>
        <v>0</v>
      </c>
      <c r="AZ171" s="16">
        <v>402850.06</v>
      </c>
      <c r="BA171" s="16">
        <v>0</v>
      </c>
      <c r="BB171" s="16">
        <v>196853</v>
      </c>
      <c r="BC171" s="16">
        <v>0</v>
      </c>
      <c r="BD171" s="16">
        <v>291386.37</v>
      </c>
      <c r="BE171" s="16">
        <v>0</v>
      </c>
      <c r="BF171" s="16">
        <v>0</v>
      </c>
      <c r="BG171" s="16">
        <v>0</v>
      </c>
      <c r="BH171" s="16">
        <f t="shared" si="8"/>
        <v>0</v>
      </c>
      <c r="BI171" s="16">
        <v>0</v>
      </c>
      <c r="BJ171" s="16">
        <v>3670</v>
      </c>
      <c r="BK171" s="16">
        <v>1134</v>
      </c>
      <c r="BL171" s="16">
        <v>0</v>
      </c>
      <c r="BM171" s="16">
        <v>0</v>
      </c>
      <c r="BN171" s="16">
        <v>-11</v>
      </c>
      <c r="BO171" s="16">
        <v>-70</v>
      </c>
      <c r="BP171" s="16">
        <v>-54</v>
      </c>
      <c r="BQ171" s="16">
        <v>-240</v>
      </c>
      <c r="BR171" s="16">
        <v>0</v>
      </c>
      <c r="BS171" s="16">
        <v>-1</v>
      </c>
      <c r="BT171" s="16">
        <v>-620</v>
      </c>
      <c r="BU171" s="16">
        <v>-8</v>
      </c>
      <c r="BV171" s="16">
        <v>3800</v>
      </c>
      <c r="BW171" s="16">
        <v>4</v>
      </c>
      <c r="BX171" s="16">
        <v>33</v>
      </c>
      <c r="BY171" s="16">
        <v>27</v>
      </c>
      <c r="BZ171" s="16">
        <v>281</v>
      </c>
      <c r="CA171" s="16">
        <v>276</v>
      </c>
      <c r="CB171" s="16">
        <v>3</v>
      </c>
    </row>
    <row r="172" spans="1:80" s="32" customFormat="1" ht="15.6" x14ac:dyDescent="0.3">
      <c r="A172" s="38">
        <v>20</v>
      </c>
      <c r="B172" s="38" t="s">
        <v>105</v>
      </c>
      <c r="C172" s="38" t="s">
        <v>21</v>
      </c>
      <c r="D172" s="38" t="s">
        <v>543</v>
      </c>
      <c r="E172" s="38" t="s">
        <v>370</v>
      </c>
      <c r="F172" s="38" t="s">
        <v>538</v>
      </c>
      <c r="G172" s="16">
        <v>57531919.979999997</v>
      </c>
      <c r="H172" s="16">
        <v>57531919.979999997</v>
      </c>
      <c r="I172" s="16">
        <v>56101751.68</v>
      </c>
      <c r="J172" s="16">
        <v>18521396.370000001</v>
      </c>
      <c r="K172" s="16">
        <v>3832400.71</v>
      </c>
      <c r="L172" s="16">
        <v>14104756.41</v>
      </c>
      <c r="M172" s="16">
        <v>0</v>
      </c>
      <c r="N172" s="16">
        <v>0</v>
      </c>
      <c r="O172" s="16">
        <v>0</v>
      </c>
      <c r="P172" s="16">
        <v>2832497.74</v>
      </c>
      <c r="Q172" s="16">
        <v>0</v>
      </c>
      <c r="R172" s="16">
        <v>0</v>
      </c>
      <c r="S172" s="16">
        <v>12832229.9</v>
      </c>
      <c r="T172" s="16">
        <v>3061922.34</v>
      </c>
      <c r="U172" s="16">
        <v>0</v>
      </c>
      <c r="V172" s="16">
        <v>0</v>
      </c>
      <c r="W172" s="16">
        <v>57245026.770000003</v>
      </c>
      <c r="X172" s="16">
        <v>9183.8700000000008</v>
      </c>
      <c r="Y172" s="16">
        <v>57254210.640000001</v>
      </c>
      <c r="Z172" s="18">
        <v>9.8033930000000005E-2</v>
      </c>
      <c r="AA172" s="18">
        <v>3.5999999999999997E-2</v>
      </c>
      <c r="AB172" s="16">
        <v>2059823.3</v>
      </c>
      <c r="AC172" s="16">
        <v>0</v>
      </c>
      <c r="AD172" s="16">
        <v>0</v>
      </c>
      <c r="AE172" s="16">
        <v>0</v>
      </c>
      <c r="AF172" s="16">
        <v>395.72</v>
      </c>
      <c r="AG172" s="16">
        <f t="shared" si="6"/>
        <v>395.72</v>
      </c>
      <c r="AH172" s="16">
        <v>959903.79</v>
      </c>
      <c r="AI172" s="16">
        <v>72394.600000000006</v>
      </c>
      <c r="AJ172" s="16">
        <v>234142.45</v>
      </c>
      <c r="AK172" s="16">
        <v>0</v>
      </c>
      <c r="AL172" s="16">
        <v>96457.57</v>
      </c>
      <c r="AM172" s="16">
        <v>4027.44</v>
      </c>
      <c r="AN172" s="16">
        <v>45519.19</v>
      </c>
      <c r="AO172" s="16">
        <v>11100</v>
      </c>
      <c r="AP172" s="16">
        <v>0</v>
      </c>
      <c r="AQ172" s="16">
        <v>0</v>
      </c>
      <c r="AR172" s="16">
        <v>97805.43</v>
      </c>
      <c r="AS172" s="16">
        <v>25165.93</v>
      </c>
      <c r="AT172" s="16">
        <v>1050</v>
      </c>
      <c r="AU172" s="16">
        <v>1173</v>
      </c>
      <c r="AV172" s="16">
        <v>68147.19</v>
      </c>
      <c r="AW172" s="16">
        <v>0</v>
      </c>
      <c r="AX172" s="16">
        <v>1742405.71</v>
      </c>
      <c r="AY172" s="34">
        <f t="shared" si="7"/>
        <v>0</v>
      </c>
      <c r="AZ172" s="16">
        <v>704437.29</v>
      </c>
      <c r="BA172" s="16">
        <v>0</v>
      </c>
      <c r="BB172" s="16">
        <v>196852.8</v>
      </c>
      <c r="BC172" s="16">
        <v>0</v>
      </c>
      <c r="BD172" s="16">
        <v>389206.52</v>
      </c>
      <c r="BE172" s="16">
        <v>0</v>
      </c>
      <c r="BF172" s="16">
        <v>0</v>
      </c>
      <c r="BG172" s="16">
        <v>0</v>
      </c>
      <c r="BH172" s="16">
        <f t="shared" si="8"/>
        <v>0</v>
      </c>
      <c r="BI172" s="16">
        <v>0</v>
      </c>
      <c r="BJ172" s="16">
        <v>5414</v>
      </c>
      <c r="BK172" s="16">
        <v>1370</v>
      </c>
      <c r="BL172" s="16">
        <v>33</v>
      </c>
      <c r="BM172" s="16">
        <v>-31</v>
      </c>
      <c r="BN172" s="16">
        <v>-83</v>
      </c>
      <c r="BO172" s="16">
        <v>-129</v>
      </c>
      <c r="BP172" s="16">
        <v>-377</v>
      </c>
      <c r="BQ172" s="16">
        <v>-311</v>
      </c>
      <c r="BR172" s="16">
        <v>0</v>
      </c>
      <c r="BS172" s="16">
        <v>28</v>
      </c>
      <c r="BT172" s="16">
        <v>-599</v>
      </c>
      <c r="BU172" s="16">
        <v>-2</v>
      </c>
      <c r="BV172" s="16">
        <v>5313</v>
      </c>
      <c r="BW172" s="16">
        <v>1</v>
      </c>
      <c r="BX172" s="16">
        <v>194</v>
      </c>
      <c r="BY172" s="16">
        <v>69</v>
      </c>
      <c r="BZ172" s="16">
        <v>318</v>
      </c>
      <c r="CA172" s="16">
        <v>31</v>
      </c>
      <c r="CB172" s="16">
        <v>4</v>
      </c>
    </row>
    <row r="173" spans="1:80" s="32" customFormat="1" ht="15.6" x14ac:dyDescent="0.3">
      <c r="A173" s="38">
        <v>20</v>
      </c>
      <c r="B173" s="38" t="s">
        <v>201</v>
      </c>
      <c r="C173" s="38" t="s">
        <v>202</v>
      </c>
      <c r="D173" s="38" t="s">
        <v>544</v>
      </c>
      <c r="E173" s="41"/>
      <c r="F173" s="38" t="s">
        <v>545</v>
      </c>
      <c r="G173" s="16">
        <v>11186469.060000001</v>
      </c>
      <c r="H173" s="16">
        <v>11190280.9</v>
      </c>
      <c r="I173" s="16">
        <v>10969807.689999999</v>
      </c>
      <c r="J173" s="16">
        <v>49639.93</v>
      </c>
      <c r="K173" s="16">
        <v>1176653.56</v>
      </c>
      <c r="L173" s="16">
        <v>2773386.2</v>
      </c>
      <c r="M173" s="16">
        <v>0</v>
      </c>
      <c r="N173" s="16">
        <v>0</v>
      </c>
      <c r="O173" s="16">
        <v>24241.39</v>
      </c>
      <c r="P173" s="16">
        <v>773060.32</v>
      </c>
      <c r="Q173" s="16">
        <v>0</v>
      </c>
      <c r="R173" s="16">
        <v>0</v>
      </c>
      <c r="S173" s="16">
        <v>4232065.17</v>
      </c>
      <c r="T173" s="16">
        <v>928129.04</v>
      </c>
      <c r="U173" s="16">
        <v>0</v>
      </c>
      <c r="V173" s="16">
        <v>0</v>
      </c>
      <c r="W173" s="16">
        <v>10873335.34</v>
      </c>
      <c r="X173" s="16">
        <v>40372.26</v>
      </c>
      <c r="Y173" s="16">
        <v>10913707.6</v>
      </c>
      <c r="Z173" s="18">
        <v>0.10947560000000001</v>
      </c>
      <c r="AA173" s="18">
        <v>7.1800000000000003E-2</v>
      </c>
      <c r="AB173" s="16">
        <v>783478.13</v>
      </c>
      <c r="AC173" s="16">
        <v>3811.84</v>
      </c>
      <c r="AD173" s="16">
        <v>35737.160000000003</v>
      </c>
      <c r="AE173" s="16">
        <v>0</v>
      </c>
      <c r="AF173" s="16">
        <v>0</v>
      </c>
      <c r="AG173" s="16">
        <f t="shared" si="6"/>
        <v>0</v>
      </c>
      <c r="AH173" s="16">
        <v>240946.18</v>
      </c>
      <c r="AI173" s="16">
        <v>18641.09</v>
      </c>
      <c r="AJ173" s="16">
        <v>60453.35</v>
      </c>
      <c r="AK173" s="16">
        <v>12841.2</v>
      </c>
      <c r="AL173" s="16">
        <v>41928.160000000003</v>
      </c>
      <c r="AM173" s="16">
        <v>5593.74</v>
      </c>
      <c r="AN173" s="16">
        <v>46602.85</v>
      </c>
      <c r="AO173" s="16">
        <v>10400</v>
      </c>
      <c r="AP173" s="16">
        <v>12603.63</v>
      </c>
      <c r="AQ173" s="16">
        <v>0</v>
      </c>
      <c r="AR173" s="16">
        <v>28875.61</v>
      </c>
      <c r="AS173" s="16">
        <v>10585.22</v>
      </c>
      <c r="AT173" s="16">
        <v>1199.07</v>
      </c>
      <c r="AU173" s="16">
        <v>1193.81</v>
      </c>
      <c r="AV173" s="16">
        <v>43937.38</v>
      </c>
      <c r="AW173" s="16">
        <v>0</v>
      </c>
      <c r="AX173" s="16">
        <v>595010.77</v>
      </c>
      <c r="AY173" s="34">
        <f t="shared" si="7"/>
        <v>0</v>
      </c>
      <c r="AZ173" s="16">
        <v>305425.74</v>
      </c>
      <c r="BA173" s="16">
        <v>0</v>
      </c>
      <c r="BB173" s="16">
        <v>196853</v>
      </c>
      <c r="BC173" s="16">
        <v>0</v>
      </c>
      <c r="BD173" s="16">
        <v>133641.64000000001</v>
      </c>
      <c r="BE173" s="16">
        <v>0</v>
      </c>
      <c r="BF173" s="16">
        <v>0</v>
      </c>
      <c r="BG173" s="16">
        <v>0</v>
      </c>
      <c r="BH173" s="16">
        <f t="shared" si="8"/>
        <v>0</v>
      </c>
      <c r="BI173" s="16">
        <v>0</v>
      </c>
      <c r="BJ173" s="16">
        <v>1077</v>
      </c>
      <c r="BK173" s="16">
        <v>383</v>
      </c>
      <c r="BL173" s="16">
        <v>0</v>
      </c>
      <c r="BM173" s="16">
        <v>0</v>
      </c>
      <c r="BN173" s="16">
        <v>-55</v>
      </c>
      <c r="BO173" s="16">
        <v>-72</v>
      </c>
      <c r="BP173" s="16">
        <v>-90</v>
      </c>
      <c r="BQ173" s="16">
        <v>-102</v>
      </c>
      <c r="BR173" s="16">
        <v>0</v>
      </c>
      <c r="BS173" s="16">
        <v>-1</v>
      </c>
      <c r="BT173" s="16">
        <v>-139</v>
      </c>
      <c r="BU173" s="16">
        <v>-1</v>
      </c>
      <c r="BV173" s="16">
        <v>1000</v>
      </c>
      <c r="BW173" s="16">
        <v>4</v>
      </c>
      <c r="BX173" s="16">
        <v>42</v>
      </c>
      <c r="BY173" s="16">
        <v>17</v>
      </c>
      <c r="BZ173" s="16">
        <v>61</v>
      </c>
      <c r="CA173" s="16">
        <v>7</v>
      </c>
      <c r="CB173" s="16">
        <v>2</v>
      </c>
    </row>
    <row r="174" spans="1:80" s="32" customFormat="1" ht="15.6" x14ac:dyDescent="0.3">
      <c r="A174" s="38">
        <v>20</v>
      </c>
      <c r="B174" s="38" t="s">
        <v>234</v>
      </c>
      <c r="C174" s="38" t="s">
        <v>224</v>
      </c>
      <c r="D174" s="38" t="s">
        <v>546</v>
      </c>
      <c r="E174" s="41"/>
      <c r="F174" s="38" t="s">
        <v>541</v>
      </c>
      <c r="G174" s="16">
        <v>27365789.670000002</v>
      </c>
      <c r="H174" s="16">
        <v>27391835.800000001</v>
      </c>
      <c r="I174" s="16">
        <v>26920660.739999998</v>
      </c>
      <c r="J174" s="16">
        <v>6217920.0199999996</v>
      </c>
      <c r="K174" s="16">
        <v>1781281.85</v>
      </c>
      <c r="L174" s="16">
        <v>8327890.8799999999</v>
      </c>
      <c r="M174" s="16">
        <v>0</v>
      </c>
      <c r="N174" s="16">
        <v>0.01</v>
      </c>
      <c r="O174" s="16">
        <v>18984.580000000002</v>
      </c>
      <c r="P174" s="16">
        <v>1349341.37</v>
      </c>
      <c r="Q174" s="16">
        <v>0</v>
      </c>
      <c r="R174" s="16">
        <v>0</v>
      </c>
      <c r="S174" s="16">
        <v>5552393.6900000004</v>
      </c>
      <c r="T174" s="16">
        <v>1758041.2</v>
      </c>
      <c r="U174" s="16">
        <v>0</v>
      </c>
      <c r="V174" s="16">
        <v>0</v>
      </c>
      <c r="W174" s="16">
        <v>26458009.800000001</v>
      </c>
      <c r="X174" s="16">
        <v>28770.23</v>
      </c>
      <c r="Y174" s="16">
        <v>26486780.030000001</v>
      </c>
      <c r="Z174" s="18">
        <v>9.8828120000000005E-2</v>
      </c>
      <c r="AA174" s="18">
        <v>4.9799999999999997E-2</v>
      </c>
      <c r="AB174" s="16">
        <v>1317195.5</v>
      </c>
      <c r="AC174" s="16">
        <v>0</v>
      </c>
      <c r="AD174" s="16">
        <v>0</v>
      </c>
      <c r="AE174" s="16">
        <v>26046.13</v>
      </c>
      <c r="AF174" s="16">
        <v>37.26</v>
      </c>
      <c r="AG174" s="16">
        <f t="shared" si="6"/>
        <v>26083.39</v>
      </c>
      <c r="AH174" s="16">
        <v>523065.32</v>
      </c>
      <c r="AI174" s="16">
        <v>46842.39</v>
      </c>
      <c r="AJ174" s="16">
        <v>113457.55</v>
      </c>
      <c r="AK174" s="16">
        <v>0</v>
      </c>
      <c r="AL174" s="16">
        <v>46153.97</v>
      </c>
      <c r="AM174" s="16">
        <v>29140.79</v>
      </c>
      <c r="AN174" s="16">
        <v>71177.320000000007</v>
      </c>
      <c r="AO174" s="16">
        <v>10400</v>
      </c>
      <c r="AP174" s="16">
        <v>3308.21</v>
      </c>
      <c r="AQ174" s="16">
        <v>0</v>
      </c>
      <c r="AR174" s="16">
        <v>68939.83</v>
      </c>
      <c r="AS174" s="16">
        <v>16373.91</v>
      </c>
      <c r="AT174" s="16">
        <v>0</v>
      </c>
      <c r="AU174" s="16">
        <v>29870.79</v>
      </c>
      <c r="AV174" s="16">
        <v>47080.84</v>
      </c>
      <c r="AW174" s="16">
        <v>0</v>
      </c>
      <c r="AX174" s="16">
        <v>1136216.0900000001</v>
      </c>
      <c r="AY174" s="34">
        <f t="shared" si="7"/>
        <v>0</v>
      </c>
      <c r="AZ174" s="16">
        <v>370533.89</v>
      </c>
      <c r="BA174" s="16">
        <v>109.79</v>
      </c>
      <c r="BB174" s="16">
        <v>196853</v>
      </c>
      <c r="BC174" s="16">
        <v>0</v>
      </c>
      <c r="BD174" s="16">
        <v>225847.09</v>
      </c>
      <c r="BE174" s="16">
        <v>0</v>
      </c>
      <c r="BF174" s="16">
        <v>0</v>
      </c>
      <c r="BG174" s="16">
        <v>0</v>
      </c>
      <c r="BH174" s="16">
        <f t="shared" si="8"/>
        <v>0</v>
      </c>
      <c r="BI174" s="16">
        <v>0</v>
      </c>
      <c r="BJ174" s="16">
        <v>2678</v>
      </c>
      <c r="BK174" s="16">
        <v>892</v>
      </c>
      <c r="BL174" s="16">
        <v>46</v>
      </c>
      <c r="BM174" s="16">
        <v>0</v>
      </c>
      <c r="BN174" s="16">
        <v>-28</v>
      </c>
      <c r="BO174" s="16">
        <v>-84</v>
      </c>
      <c r="BP174" s="16">
        <v>-56</v>
      </c>
      <c r="BQ174" s="16">
        <v>-120</v>
      </c>
      <c r="BR174" s="16">
        <v>17</v>
      </c>
      <c r="BS174" s="16">
        <v>-2</v>
      </c>
      <c r="BT174" s="16">
        <v>-300</v>
      </c>
      <c r="BU174" s="16">
        <v>-3</v>
      </c>
      <c r="BV174" s="16">
        <v>2948</v>
      </c>
      <c r="BW174" s="16">
        <v>2</v>
      </c>
      <c r="BX174" s="16">
        <v>55</v>
      </c>
      <c r="BY174" s="16">
        <v>41</v>
      </c>
      <c r="BZ174" s="16">
        <v>210</v>
      </c>
      <c r="CA174" s="16">
        <v>16</v>
      </c>
      <c r="CB174" s="16">
        <v>1</v>
      </c>
    </row>
    <row r="175" spans="1:80" ht="15.6" x14ac:dyDescent="0.3">
      <c r="A175" s="10">
        <v>21</v>
      </c>
      <c r="B175" s="10" t="s">
        <v>37</v>
      </c>
      <c r="C175" s="10" t="s">
        <v>38</v>
      </c>
      <c r="D175" s="10" t="s">
        <v>547</v>
      </c>
      <c r="E175" s="30"/>
      <c r="F175" s="10" t="s">
        <v>548</v>
      </c>
      <c r="G175" s="16">
        <v>48200318.299999997</v>
      </c>
      <c r="H175" s="16">
        <v>48247170.789999999</v>
      </c>
      <c r="I175" s="16">
        <v>46618123.850000001</v>
      </c>
      <c r="J175" s="16">
        <v>0</v>
      </c>
      <c r="K175" s="16">
        <v>562383.64</v>
      </c>
      <c r="L175" s="16">
        <v>15165243.800000001</v>
      </c>
      <c r="M175" s="16">
        <v>0</v>
      </c>
      <c r="N175" s="16">
        <v>0</v>
      </c>
      <c r="O175" s="16">
        <v>387942.69</v>
      </c>
      <c r="P175" s="16">
        <v>2791174.91</v>
      </c>
      <c r="Q175" s="16">
        <v>0</v>
      </c>
      <c r="R175" s="16">
        <v>0</v>
      </c>
      <c r="S175" s="16">
        <v>16938071.960000001</v>
      </c>
      <c r="T175" s="16">
        <v>7616237.71</v>
      </c>
      <c r="U175" s="16">
        <v>49528.12</v>
      </c>
      <c r="V175" s="16">
        <v>0</v>
      </c>
      <c r="W175" s="16">
        <v>46534024.259999998</v>
      </c>
      <c r="X175" s="16">
        <v>245079.74</v>
      </c>
      <c r="Y175" s="16">
        <v>46779104</v>
      </c>
      <c r="Z175" s="18">
        <v>0.13993800000000001</v>
      </c>
      <c r="AA175" s="18">
        <v>6.6000000000000003E-2</v>
      </c>
      <c r="AB175" s="16">
        <v>3072969.55</v>
      </c>
      <c r="AC175" s="16">
        <v>0</v>
      </c>
      <c r="AD175" s="16">
        <v>0</v>
      </c>
      <c r="AE175" s="16">
        <v>0</v>
      </c>
      <c r="AF175" s="16">
        <v>0</v>
      </c>
      <c r="AG175" s="16">
        <f t="shared" si="6"/>
        <v>0</v>
      </c>
      <c r="AH175" s="16">
        <v>1628159.65</v>
      </c>
      <c r="AI175" s="16">
        <v>138231.45000000001</v>
      </c>
      <c r="AJ175" s="16">
        <v>343924.29</v>
      </c>
      <c r="AK175" s="16">
        <v>36120.94</v>
      </c>
      <c r="AL175" s="16">
        <v>218401.88</v>
      </c>
      <c r="AM175" s="16">
        <v>21507.32</v>
      </c>
      <c r="AN175" s="16">
        <v>57301.75</v>
      </c>
      <c r="AO175" s="16">
        <v>10609</v>
      </c>
      <c r="AP175" s="16">
        <v>15001.11</v>
      </c>
      <c r="AQ175" s="16">
        <v>45939.09</v>
      </c>
      <c r="AR175" s="16">
        <v>124371.6</v>
      </c>
      <c r="AS175" s="16">
        <v>35483.11</v>
      </c>
      <c r="AT175" s="16">
        <v>0</v>
      </c>
      <c r="AU175" s="16">
        <v>3201</v>
      </c>
      <c r="AV175" s="16">
        <v>53007.99</v>
      </c>
      <c r="AW175" s="16">
        <v>0</v>
      </c>
      <c r="AX175" s="16">
        <v>3023301.63</v>
      </c>
      <c r="AY175" s="34">
        <f t="shared" si="7"/>
        <v>0</v>
      </c>
      <c r="AZ175" s="16">
        <v>1847399.1</v>
      </c>
      <c r="BA175" s="16">
        <v>280</v>
      </c>
      <c r="BB175" s="16">
        <v>196853</v>
      </c>
      <c r="BC175" s="16">
        <v>0</v>
      </c>
      <c r="BD175" s="16">
        <v>643645.96</v>
      </c>
      <c r="BE175" s="16">
        <v>0</v>
      </c>
      <c r="BF175" s="16">
        <v>0</v>
      </c>
      <c r="BG175" s="16">
        <v>0</v>
      </c>
      <c r="BH175" s="16">
        <f t="shared" si="8"/>
        <v>0</v>
      </c>
      <c r="BI175" s="16">
        <v>0</v>
      </c>
      <c r="BJ175" s="16">
        <v>12051</v>
      </c>
      <c r="BK175" s="16">
        <v>3358</v>
      </c>
      <c r="BL175" s="16">
        <v>0</v>
      </c>
      <c r="BM175" s="16">
        <v>-13</v>
      </c>
      <c r="BN175" s="16">
        <v>-117</v>
      </c>
      <c r="BO175" s="16">
        <v>-302</v>
      </c>
      <c r="BP175" s="16">
        <v>-612</v>
      </c>
      <c r="BQ175" s="16">
        <v>-1185</v>
      </c>
      <c r="BR175" s="16">
        <v>0</v>
      </c>
      <c r="BS175" s="16">
        <v>-7</v>
      </c>
      <c r="BT175" s="16">
        <v>-1206</v>
      </c>
      <c r="BU175" s="16">
        <v>-16</v>
      </c>
      <c r="BV175" s="16">
        <v>11951</v>
      </c>
      <c r="BW175" s="16">
        <v>24</v>
      </c>
      <c r="BX175" s="16">
        <v>98</v>
      </c>
      <c r="BY175" s="16">
        <v>120</v>
      </c>
      <c r="BZ175" s="16">
        <v>975</v>
      </c>
      <c r="CA175" s="16">
        <v>7</v>
      </c>
      <c r="CB175" s="16">
        <v>6</v>
      </c>
    </row>
    <row r="176" spans="1:80" ht="15.6" x14ac:dyDescent="0.3">
      <c r="A176" s="10">
        <v>21</v>
      </c>
      <c r="B176" s="10" t="s">
        <v>92</v>
      </c>
      <c r="C176" s="10" t="s">
        <v>93</v>
      </c>
      <c r="D176" s="10" t="s">
        <v>549</v>
      </c>
      <c r="E176" s="10" t="s">
        <v>364</v>
      </c>
      <c r="F176" s="10" t="s">
        <v>550</v>
      </c>
      <c r="G176" s="16">
        <v>93473499.969999999</v>
      </c>
      <c r="H176" s="16">
        <v>93478947.109999999</v>
      </c>
      <c r="I176" s="16">
        <v>90346855.849999994</v>
      </c>
      <c r="J176" s="16">
        <v>0</v>
      </c>
      <c r="K176" s="16">
        <v>7478643.5800000001</v>
      </c>
      <c r="L176" s="16">
        <v>33770397.689999998</v>
      </c>
      <c r="M176" s="16">
        <v>0</v>
      </c>
      <c r="N176" s="16">
        <v>0</v>
      </c>
      <c r="O176" s="16">
        <v>0</v>
      </c>
      <c r="P176" s="16">
        <v>4895340.22</v>
      </c>
      <c r="Q176" s="16">
        <v>0</v>
      </c>
      <c r="R176" s="16">
        <v>0</v>
      </c>
      <c r="S176" s="16">
        <v>25309354.440000001</v>
      </c>
      <c r="T176" s="16">
        <v>15370079.74</v>
      </c>
      <c r="U176" s="16">
        <v>0</v>
      </c>
      <c r="V176" s="16">
        <v>0</v>
      </c>
      <c r="W176" s="16">
        <v>90610372.920000002</v>
      </c>
      <c r="X176" s="16">
        <v>5444.12</v>
      </c>
      <c r="Y176" s="16">
        <v>90615817.040000007</v>
      </c>
      <c r="Z176" s="18">
        <v>0.13527069999999999</v>
      </c>
      <c r="AA176" s="18">
        <v>4.1399999999999999E-2</v>
      </c>
      <c r="AB176" s="16">
        <v>3753278.94</v>
      </c>
      <c r="AC176" s="16">
        <v>0</v>
      </c>
      <c r="AD176" s="16">
        <v>0</v>
      </c>
      <c r="AE176" s="16">
        <v>5444.12</v>
      </c>
      <c r="AF176" s="16">
        <v>705.1</v>
      </c>
      <c r="AG176" s="16">
        <f t="shared" si="6"/>
        <v>6149.22</v>
      </c>
      <c r="AH176" s="16">
        <v>2055085.18</v>
      </c>
      <c r="AI176" s="16">
        <v>155523.28</v>
      </c>
      <c r="AJ176" s="16">
        <v>570713.07999999996</v>
      </c>
      <c r="AK176" s="16">
        <v>0</v>
      </c>
      <c r="AL176" s="16">
        <v>304911.88</v>
      </c>
      <c r="AM176" s="16">
        <v>7350.9</v>
      </c>
      <c r="AN176" s="16">
        <v>48772.3</v>
      </c>
      <c r="AO176" s="16">
        <v>11139</v>
      </c>
      <c r="AP176" s="16">
        <v>32636.99</v>
      </c>
      <c r="AQ176" s="16">
        <v>0</v>
      </c>
      <c r="AR176" s="16">
        <v>132814.35</v>
      </c>
      <c r="AS176" s="16">
        <v>28490.6</v>
      </c>
      <c r="AT176" s="16">
        <v>0</v>
      </c>
      <c r="AU176" s="16">
        <v>0</v>
      </c>
      <c r="AV176" s="16">
        <v>142504.84</v>
      </c>
      <c r="AW176" s="16">
        <v>0</v>
      </c>
      <c r="AX176" s="16">
        <v>3656655.16</v>
      </c>
      <c r="AY176" s="34">
        <f t="shared" si="7"/>
        <v>0</v>
      </c>
      <c r="AZ176" s="16">
        <v>2892194.31</v>
      </c>
      <c r="BA176" s="16">
        <v>0</v>
      </c>
      <c r="BB176" s="16">
        <v>196853</v>
      </c>
      <c r="BC176" s="16">
        <v>0</v>
      </c>
      <c r="BD176" s="16">
        <v>658266.12</v>
      </c>
      <c r="BE176" s="16">
        <v>0</v>
      </c>
      <c r="BF176" s="16">
        <v>0</v>
      </c>
      <c r="BG176" s="16">
        <v>0</v>
      </c>
      <c r="BH176" s="16">
        <f t="shared" si="8"/>
        <v>0</v>
      </c>
      <c r="BI176" s="16">
        <v>0</v>
      </c>
      <c r="BJ176" s="16">
        <v>12446</v>
      </c>
      <c r="BK176" s="16">
        <v>6705</v>
      </c>
      <c r="BL176" s="16">
        <v>213</v>
      </c>
      <c r="BM176" s="16">
        <v>0</v>
      </c>
      <c r="BN176" s="16">
        <v>-297</v>
      </c>
      <c r="BO176" s="16">
        <v>-417</v>
      </c>
      <c r="BP176" s="16">
        <v>-3087</v>
      </c>
      <c r="BQ176" s="16">
        <v>-1195</v>
      </c>
      <c r="BR176" s="16">
        <v>1</v>
      </c>
      <c r="BS176" s="16">
        <v>-4</v>
      </c>
      <c r="BT176" s="16">
        <v>-1245</v>
      </c>
      <c r="BU176" s="16">
        <v>-2</v>
      </c>
      <c r="BV176" s="16">
        <v>13117</v>
      </c>
      <c r="BW176" s="16">
        <v>1</v>
      </c>
      <c r="BX176" s="16">
        <v>980</v>
      </c>
      <c r="BY176" s="16">
        <v>16</v>
      </c>
      <c r="BZ176" s="16">
        <v>76</v>
      </c>
      <c r="CA176" s="16">
        <v>63</v>
      </c>
      <c r="CB176" s="16">
        <v>0</v>
      </c>
    </row>
    <row r="177" spans="1:80" ht="15.6" x14ac:dyDescent="0.3">
      <c r="A177" s="10">
        <v>21</v>
      </c>
      <c r="B177" s="10" t="s">
        <v>106</v>
      </c>
      <c r="C177" s="10" t="s">
        <v>107</v>
      </c>
      <c r="D177" s="10" t="s">
        <v>551</v>
      </c>
      <c r="E177" s="10" t="s">
        <v>364</v>
      </c>
      <c r="F177" s="10" t="s">
        <v>552</v>
      </c>
      <c r="G177" s="16">
        <v>15901165.59</v>
      </c>
      <c r="H177" s="16">
        <v>15901165.59</v>
      </c>
      <c r="I177" s="16">
        <v>15448455.810000001</v>
      </c>
      <c r="J177" s="16">
        <v>694117.06</v>
      </c>
      <c r="K177" s="16">
        <v>1426403.68</v>
      </c>
      <c r="L177" s="16">
        <v>2694124.67</v>
      </c>
      <c r="M177" s="16">
        <v>74778.289999999994</v>
      </c>
      <c r="N177" s="16">
        <v>195395.35</v>
      </c>
      <c r="O177" s="16">
        <v>0</v>
      </c>
      <c r="P177" s="16">
        <v>739597.49</v>
      </c>
      <c r="Q177" s="16">
        <v>0</v>
      </c>
      <c r="R177" s="16">
        <v>1797.74</v>
      </c>
      <c r="S177" s="16">
        <v>6293862.4500000002</v>
      </c>
      <c r="T177" s="16">
        <v>1272727.98</v>
      </c>
      <c r="U177" s="16">
        <v>51678.97</v>
      </c>
      <c r="V177" s="16">
        <v>153.16999999999999</v>
      </c>
      <c r="W177" s="16">
        <v>14397828.1</v>
      </c>
      <c r="X177" s="16">
        <v>323803.52000000002</v>
      </c>
      <c r="Y177" s="16">
        <v>14721631.619999999</v>
      </c>
      <c r="Z177" s="18">
        <v>0.1144592</v>
      </c>
      <c r="AA177" s="18">
        <v>8.8700000000000001E-2</v>
      </c>
      <c r="AB177" s="16">
        <v>1276994.77</v>
      </c>
      <c r="AC177" s="16">
        <v>0</v>
      </c>
      <c r="AD177" s="16">
        <v>0</v>
      </c>
      <c r="AE177" s="16">
        <v>0</v>
      </c>
      <c r="AF177" s="16">
        <v>0</v>
      </c>
      <c r="AG177" s="16">
        <f t="shared" si="6"/>
        <v>0</v>
      </c>
      <c r="AH177" s="16">
        <v>625567.79</v>
      </c>
      <c r="AI177" s="16">
        <v>52905.58</v>
      </c>
      <c r="AJ177" s="16">
        <v>75596.73</v>
      </c>
      <c r="AK177" s="16">
        <v>0</v>
      </c>
      <c r="AL177" s="16">
        <v>47702.42</v>
      </c>
      <c r="AM177" s="16">
        <v>0</v>
      </c>
      <c r="AN177" s="16">
        <v>50273.02</v>
      </c>
      <c r="AO177" s="16">
        <v>9548</v>
      </c>
      <c r="AP177" s="16">
        <v>4427.5</v>
      </c>
      <c r="AQ177" s="16">
        <v>0</v>
      </c>
      <c r="AR177" s="16">
        <v>85245.86</v>
      </c>
      <c r="AS177" s="16">
        <v>21453.61</v>
      </c>
      <c r="AT177" s="16">
        <v>0</v>
      </c>
      <c r="AU177" s="16">
        <v>0</v>
      </c>
      <c r="AV177" s="16">
        <v>17047.75</v>
      </c>
      <c r="AW177" s="16">
        <v>0</v>
      </c>
      <c r="AX177" s="16">
        <v>1106643.8400000001</v>
      </c>
      <c r="AY177" s="34">
        <f t="shared" si="7"/>
        <v>0</v>
      </c>
      <c r="AZ177" s="16">
        <v>972764.54</v>
      </c>
      <c r="BA177" s="16">
        <v>0</v>
      </c>
      <c r="BB177" s="16">
        <v>196853</v>
      </c>
      <c r="BC177" s="16">
        <v>0</v>
      </c>
      <c r="BD177" s="16">
        <v>250174.55</v>
      </c>
      <c r="BE177" s="16">
        <v>0</v>
      </c>
      <c r="BF177" s="16">
        <v>0</v>
      </c>
      <c r="BG177" s="16">
        <v>0</v>
      </c>
      <c r="BH177" s="16">
        <f t="shared" si="8"/>
        <v>0</v>
      </c>
      <c r="BI177" s="16">
        <v>0</v>
      </c>
      <c r="BJ177" s="16">
        <v>1583</v>
      </c>
      <c r="BK177" s="16">
        <v>552</v>
      </c>
      <c r="BL177" s="16">
        <v>16</v>
      </c>
      <c r="BM177" s="16">
        <v>-16</v>
      </c>
      <c r="BN177" s="16">
        <v>-35</v>
      </c>
      <c r="BO177" s="16">
        <v>-75</v>
      </c>
      <c r="BP177" s="16">
        <v>-107</v>
      </c>
      <c r="BQ177" s="16">
        <v>-123</v>
      </c>
      <c r="BR177" s="16">
        <v>10</v>
      </c>
      <c r="BS177" s="16">
        <v>2</v>
      </c>
      <c r="BT177" s="16">
        <v>-178</v>
      </c>
      <c r="BU177" s="16">
        <v>-9</v>
      </c>
      <c r="BV177" s="16">
        <v>1620</v>
      </c>
      <c r="BW177" s="16">
        <v>1</v>
      </c>
      <c r="BX177" s="16">
        <v>82</v>
      </c>
      <c r="BY177" s="16">
        <v>30</v>
      </c>
      <c r="BZ177" s="16">
        <v>60</v>
      </c>
      <c r="CA177" s="16">
        <v>0</v>
      </c>
      <c r="CB177" s="16">
        <v>6</v>
      </c>
    </row>
    <row r="178" spans="1:80" ht="15.6" x14ac:dyDescent="0.3">
      <c r="A178" s="10">
        <v>21</v>
      </c>
      <c r="B178" s="10" t="s">
        <v>117</v>
      </c>
      <c r="C178" s="10" t="s">
        <v>118</v>
      </c>
      <c r="D178" s="10" t="s">
        <v>554</v>
      </c>
      <c r="E178" s="10" t="s">
        <v>382</v>
      </c>
      <c r="F178" s="10" t="s">
        <v>550</v>
      </c>
      <c r="G178" s="16">
        <v>68016556.969999999</v>
      </c>
      <c r="H178" s="16">
        <v>68017229.819999993</v>
      </c>
      <c r="I178" s="16">
        <v>66769413.009999998</v>
      </c>
      <c r="J178" s="16">
        <v>15721569.560000001</v>
      </c>
      <c r="K178" s="16">
        <v>4273431.43</v>
      </c>
      <c r="L178" s="16">
        <v>24045924.609999999</v>
      </c>
      <c r="M178" s="16">
        <v>0</v>
      </c>
      <c r="N178" s="16">
        <v>6747.05</v>
      </c>
      <c r="O178" s="16">
        <v>6423.23</v>
      </c>
      <c r="P178" s="16">
        <v>2629288.19</v>
      </c>
      <c r="Q178" s="16">
        <v>0</v>
      </c>
      <c r="R178" s="16">
        <v>0</v>
      </c>
      <c r="S178" s="16">
        <v>11512815.439999999</v>
      </c>
      <c r="T178" s="16">
        <v>6025496.6200000001</v>
      </c>
      <c r="U178" s="16">
        <v>26489.87</v>
      </c>
      <c r="V178" s="16">
        <v>0</v>
      </c>
      <c r="W178" s="16">
        <v>66652508.869999997</v>
      </c>
      <c r="X178" s="16">
        <v>184023.4</v>
      </c>
      <c r="Y178" s="16">
        <v>66836532.270000003</v>
      </c>
      <c r="Z178" s="18">
        <v>9.2604430000000001E-2</v>
      </c>
      <c r="AA178" s="18">
        <v>3.6400000000000002E-2</v>
      </c>
      <c r="AB178" s="16">
        <v>2422854.62</v>
      </c>
      <c r="AC178" s="16">
        <v>0</v>
      </c>
      <c r="AD178" s="16">
        <v>0</v>
      </c>
      <c r="AE178" s="16">
        <v>753.07</v>
      </c>
      <c r="AF178" s="16">
        <v>77.88</v>
      </c>
      <c r="AG178" s="16">
        <f t="shared" si="6"/>
        <v>830.95</v>
      </c>
      <c r="AH178" s="16">
        <v>1274006.1100000001</v>
      </c>
      <c r="AI178" s="16">
        <v>92630.11</v>
      </c>
      <c r="AJ178" s="16">
        <v>343353.37</v>
      </c>
      <c r="AK178" s="16">
        <v>0</v>
      </c>
      <c r="AL178" s="16">
        <v>140542.89000000001</v>
      </c>
      <c r="AM178" s="16">
        <v>9873.52</v>
      </c>
      <c r="AN178" s="16">
        <v>67640.97</v>
      </c>
      <c r="AO178" s="16">
        <v>10609</v>
      </c>
      <c r="AP178" s="16">
        <v>300</v>
      </c>
      <c r="AQ178" s="16">
        <v>0</v>
      </c>
      <c r="AR178" s="16">
        <v>77659.12</v>
      </c>
      <c r="AS178" s="16">
        <v>24537.41</v>
      </c>
      <c r="AT178" s="16">
        <v>0</v>
      </c>
      <c r="AU178" s="16">
        <v>12158.11</v>
      </c>
      <c r="AV178" s="16">
        <v>27740.39</v>
      </c>
      <c r="AW178" s="16">
        <v>0</v>
      </c>
      <c r="AX178" s="16">
        <v>2286336.44</v>
      </c>
      <c r="AY178" s="34">
        <f t="shared" si="7"/>
        <v>0</v>
      </c>
      <c r="AZ178" s="16">
        <v>1259426.1100000001</v>
      </c>
      <c r="BA178" s="16">
        <v>0</v>
      </c>
      <c r="BB178" s="16">
        <v>196853</v>
      </c>
      <c r="BC178" s="16">
        <v>0</v>
      </c>
      <c r="BD178" s="16">
        <v>401997.96</v>
      </c>
      <c r="BE178" s="16">
        <v>0</v>
      </c>
      <c r="BF178" s="16">
        <v>0</v>
      </c>
      <c r="BG178" s="16">
        <v>0</v>
      </c>
      <c r="BH178" s="16">
        <f t="shared" si="8"/>
        <v>0</v>
      </c>
      <c r="BI178" s="16">
        <v>0</v>
      </c>
      <c r="BJ178" s="16">
        <v>8976</v>
      </c>
      <c r="BK178" s="16">
        <v>3185</v>
      </c>
      <c r="BL178" s="16">
        <v>0</v>
      </c>
      <c r="BM178" s="16">
        <v>0</v>
      </c>
      <c r="BN178" s="16">
        <v>-66</v>
      </c>
      <c r="BO178" s="16">
        <v>-178</v>
      </c>
      <c r="BP178" s="16">
        <v>-653</v>
      </c>
      <c r="BQ178" s="16">
        <v>-817</v>
      </c>
      <c r="BR178" s="16">
        <v>-10</v>
      </c>
      <c r="BS178" s="16">
        <v>0</v>
      </c>
      <c r="BT178" s="16">
        <v>-1316</v>
      </c>
      <c r="BU178" s="16">
        <v>-5</v>
      </c>
      <c r="BV178" s="16">
        <v>9116</v>
      </c>
      <c r="BW178" s="16">
        <v>9</v>
      </c>
      <c r="BX178" s="16">
        <v>367</v>
      </c>
      <c r="BY178" s="16">
        <v>134</v>
      </c>
      <c r="BZ178" s="16">
        <v>396</v>
      </c>
      <c r="CA178" s="16">
        <v>402</v>
      </c>
      <c r="CB178" s="16">
        <v>17</v>
      </c>
    </row>
    <row r="179" spans="1:80" ht="15.6" x14ac:dyDescent="0.3">
      <c r="A179" s="10">
        <v>21</v>
      </c>
      <c r="B179" s="10" t="s">
        <v>123</v>
      </c>
      <c r="C179" s="10" t="s">
        <v>124</v>
      </c>
      <c r="D179" s="10" t="s">
        <v>555</v>
      </c>
      <c r="E179" s="10" t="s">
        <v>382</v>
      </c>
      <c r="F179" s="10" t="s">
        <v>550</v>
      </c>
      <c r="G179" s="16">
        <v>64092564.82</v>
      </c>
      <c r="H179" s="16">
        <v>64092564.82</v>
      </c>
      <c r="I179" s="16">
        <v>61598475.549999997</v>
      </c>
      <c r="J179" s="16">
        <v>7641328.8300000001</v>
      </c>
      <c r="K179" s="16">
        <v>2935478</v>
      </c>
      <c r="L179" s="16">
        <v>28758098.66</v>
      </c>
      <c r="M179" s="16">
        <v>0</v>
      </c>
      <c r="N179" s="16">
        <v>0</v>
      </c>
      <c r="O179" s="16">
        <v>8800</v>
      </c>
      <c r="P179" s="16">
        <v>3237456.58</v>
      </c>
      <c r="Q179" s="16">
        <v>0</v>
      </c>
      <c r="R179" s="16">
        <v>0</v>
      </c>
      <c r="S179" s="16">
        <v>8762247.4900000002</v>
      </c>
      <c r="T179" s="16">
        <v>7546156.7400000002</v>
      </c>
      <c r="U179" s="16">
        <v>13829.16</v>
      </c>
      <c r="V179" s="16">
        <v>0</v>
      </c>
      <c r="W179" s="16">
        <v>61830787.420000002</v>
      </c>
      <c r="X179" s="16">
        <v>109782.14</v>
      </c>
      <c r="Y179" s="16">
        <v>61940569.560000002</v>
      </c>
      <c r="Z179" s="18">
        <v>0.1002914</v>
      </c>
      <c r="AA179" s="18">
        <v>4.58E-2</v>
      </c>
      <c r="AB179" s="16">
        <v>2833440.2</v>
      </c>
      <c r="AC179" s="16">
        <v>0</v>
      </c>
      <c r="AD179" s="16">
        <v>0</v>
      </c>
      <c r="AE179" s="16">
        <v>0</v>
      </c>
      <c r="AF179" s="16">
        <v>1952.5</v>
      </c>
      <c r="AG179" s="16">
        <f t="shared" si="6"/>
        <v>1952.5</v>
      </c>
      <c r="AH179" s="16">
        <v>1539558.97</v>
      </c>
      <c r="AI179" s="16">
        <v>113945.98</v>
      </c>
      <c r="AJ179" s="16">
        <v>409764.36</v>
      </c>
      <c r="AK179" s="16">
        <v>0</v>
      </c>
      <c r="AL179" s="16">
        <v>198844.74</v>
      </c>
      <c r="AM179" s="16">
        <v>10553.38</v>
      </c>
      <c r="AN179" s="16">
        <v>61346.58</v>
      </c>
      <c r="AO179" s="16">
        <v>11139</v>
      </c>
      <c r="AP179" s="16">
        <v>4350</v>
      </c>
      <c r="AQ179" s="16">
        <v>0</v>
      </c>
      <c r="AR179" s="16">
        <v>104979.26</v>
      </c>
      <c r="AS179" s="16">
        <v>27120.01</v>
      </c>
      <c r="AT179" s="16">
        <v>0</v>
      </c>
      <c r="AU179" s="16">
        <v>857.07</v>
      </c>
      <c r="AV179" s="16">
        <v>62294.96</v>
      </c>
      <c r="AW179" s="16">
        <v>0</v>
      </c>
      <c r="AX179" s="16">
        <v>2822583.84</v>
      </c>
      <c r="AY179" s="34">
        <f t="shared" si="7"/>
        <v>0</v>
      </c>
      <c r="AZ179" s="16">
        <v>1186895.49</v>
      </c>
      <c r="BA179" s="16">
        <v>0.02</v>
      </c>
      <c r="BB179" s="16">
        <v>196853</v>
      </c>
      <c r="BC179" s="16">
        <v>0</v>
      </c>
      <c r="BD179" s="16">
        <v>442925.05</v>
      </c>
      <c r="BE179" s="16">
        <v>0</v>
      </c>
      <c r="BF179" s="16">
        <v>0</v>
      </c>
      <c r="BG179" s="16">
        <v>0</v>
      </c>
      <c r="BH179" s="16">
        <f t="shared" si="8"/>
        <v>0</v>
      </c>
      <c r="BI179" s="16">
        <v>0</v>
      </c>
      <c r="BJ179" s="16">
        <v>12664</v>
      </c>
      <c r="BK179" s="16">
        <v>3401</v>
      </c>
      <c r="BL179" s="16">
        <v>52</v>
      </c>
      <c r="BM179" s="16">
        <v>-50</v>
      </c>
      <c r="BN179" s="16">
        <v>-27</v>
      </c>
      <c r="BO179" s="16">
        <v>-151</v>
      </c>
      <c r="BP179" s="16">
        <v>-309</v>
      </c>
      <c r="BQ179" s="16">
        <v>-1229</v>
      </c>
      <c r="BR179" s="16">
        <v>43</v>
      </c>
      <c r="BS179" s="16">
        <v>-22</v>
      </c>
      <c r="BT179" s="16">
        <v>-1811</v>
      </c>
      <c r="BU179" s="16">
        <v>-3</v>
      </c>
      <c r="BV179" s="16">
        <v>12558</v>
      </c>
      <c r="BW179" s="16">
        <v>8</v>
      </c>
      <c r="BX179" s="16">
        <v>191</v>
      </c>
      <c r="BY179" s="16">
        <v>86</v>
      </c>
      <c r="BZ179" s="16">
        <v>836</v>
      </c>
      <c r="CA179" s="16">
        <v>718</v>
      </c>
      <c r="CB179" s="16">
        <v>12</v>
      </c>
    </row>
    <row r="180" spans="1:80" ht="15.6" x14ac:dyDescent="0.3">
      <c r="A180" s="10">
        <v>21</v>
      </c>
      <c r="B180" s="15" t="s">
        <v>318</v>
      </c>
      <c r="C180" s="10" t="s">
        <v>573</v>
      </c>
      <c r="D180" s="10" t="s">
        <v>556</v>
      </c>
      <c r="E180" s="10" t="s">
        <v>373</v>
      </c>
      <c r="F180" s="10" t="s">
        <v>550</v>
      </c>
      <c r="G180" s="16">
        <v>44470695.549999997</v>
      </c>
      <c r="H180" s="16">
        <v>44477447.219999999</v>
      </c>
      <c r="I180" s="16">
        <v>43210715.549999997</v>
      </c>
      <c r="J180" s="16">
        <v>0</v>
      </c>
      <c r="K180" s="16">
        <v>2332685.2200000002</v>
      </c>
      <c r="L180" s="16">
        <v>21182906.27</v>
      </c>
      <c r="M180" s="16">
        <v>0</v>
      </c>
      <c r="N180" s="16">
        <v>0</v>
      </c>
      <c r="O180" s="16">
        <v>0</v>
      </c>
      <c r="P180" s="16">
        <v>2037392.78</v>
      </c>
      <c r="Q180" s="16">
        <v>0</v>
      </c>
      <c r="R180" s="16">
        <v>0</v>
      </c>
      <c r="S180" s="16">
        <v>9761646.75</v>
      </c>
      <c r="T180" s="16">
        <v>5050758.16</v>
      </c>
      <c r="U180" s="16">
        <v>0</v>
      </c>
      <c r="V180" s="16">
        <v>0</v>
      </c>
      <c r="W180" s="16">
        <v>43576768.729999997</v>
      </c>
      <c r="X180" s="16">
        <v>5329.4</v>
      </c>
      <c r="Y180" s="16">
        <v>43582098.130000003</v>
      </c>
      <c r="Z180" s="18">
        <v>9.0450630000000004E-2</v>
      </c>
      <c r="AA180" s="18">
        <v>6.08E-2</v>
      </c>
      <c r="AB180" s="16">
        <v>2651519.0099999998</v>
      </c>
      <c r="AC180" s="16">
        <v>0</v>
      </c>
      <c r="AD180" s="16">
        <v>0</v>
      </c>
      <c r="AE180" s="16">
        <v>5329.4</v>
      </c>
      <c r="AF180" s="16">
        <v>0</v>
      </c>
      <c r="AG180" s="16">
        <f t="shared" si="6"/>
        <v>5329.4</v>
      </c>
      <c r="AH180" s="16">
        <v>1429257.02</v>
      </c>
      <c r="AI180" s="16">
        <v>112541.31</v>
      </c>
      <c r="AJ180" s="16">
        <v>292474.42</v>
      </c>
      <c r="AK180" s="16">
        <v>8251.77</v>
      </c>
      <c r="AL180" s="16">
        <v>190751.58</v>
      </c>
      <c r="AM180" s="16">
        <v>14221.63</v>
      </c>
      <c r="AN180" s="16">
        <v>63861.38</v>
      </c>
      <c r="AO180" s="16">
        <v>11139</v>
      </c>
      <c r="AP180" s="16">
        <v>2037.5</v>
      </c>
      <c r="AQ180" s="16">
        <v>0</v>
      </c>
      <c r="AR180" s="16">
        <v>111025.18</v>
      </c>
      <c r="AS180" s="16">
        <v>39406.89</v>
      </c>
      <c r="AT180" s="16">
        <v>0</v>
      </c>
      <c r="AU180" s="16">
        <v>1335.36</v>
      </c>
      <c r="AV180" s="16">
        <v>2048.2600000000002</v>
      </c>
      <c r="AW180" s="16">
        <v>0</v>
      </c>
      <c r="AX180" s="16">
        <v>2544775.08</v>
      </c>
      <c r="AY180" s="34">
        <f t="shared" si="7"/>
        <v>0</v>
      </c>
      <c r="AZ180" s="16">
        <v>438025.2</v>
      </c>
      <c r="BA180" s="16">
        <v>306.08999999999997</v>
      </c>
      <c r="BB180" s="16">
        <v>196853</v>
      </c>
      <c r="BC180" s="16">
        <v>0</v>
      </c>
      <c r="BD180" s="16">
        <v>578196.47999999998</v>
      </c>
      <c r="BE180" s="16">
        <v>0</v>
      </c>
      <c r="BF180" s="16">
        <v>0</v>
      </c>
      <c r="BG180" s="16">
        <v>0</v>
      </c>
      <c r="BH180" s="16">
        <f t="shared" si="8"/>
        <v>0</v>
      </c>
      <c r="BI180" s="16">
        <v>0</v>
      </c>
      <c r="BJ180" s="16">
        <v>9404</v>
      </c>
      <c r="BK180" s="16">
        <v>2108</v>
      </c>
      <c r="BL180" s="16">
        <v>21</v>
      </c>
      <c r="BM180" s="16">
        <v>0</v>
      </c>
      <c r="BN180" s="16">
        <v>-24</v>
      </c>
      <c r="BO180" s="16">
        <v>-146</v>
      </c>
      <c r="BP180" s="16">
        <v>-170</v>
      </c>
      <c r="BQ180" s="16">
        <v>-869</v>
      </c>
      <c r="BR180" s="16">
        <v>8</v>
      </c>
      <c r="BS180" s="16">
        <v>-2</v>
      </c>
      <c r="BT180" s="16">
        <v>-1623</v>
      </c>
      <c r="BU180" s="16">
        <v>-2</v>
      </c>
      <c r="BV180" s="16">
        <v>8705</v>
      </c>
      <c r="BW180" s="16">
        <v>8</v>
      </c>
      <c r="BX180" s="16">
        <v>351</v>
      </c>
      <c r="BY180" s="16">
        <v>113</v>
      </c>
      <c r="BZ180" s="16">
        <v>916</v>
      </c>
      <c r="CA180" s="16">
        <v>243</v>
      </c>
      <c r="CB180" s="16">
        <v>0</v>
      </c>
    </row>
    <row r="181" spans="1:80" ht="15.6" x14ac:dyDescent="0.3">
      <c r="A181" s="10">
        <v>21</v>
      </c>
      <c r="B181" s="10" t="s">
        <v>149</v>
      </c>
      <c r="C181" s="10" t="s">
        <v>150</v>
      </c>
      <c r="D181" s="10" t="s">
        <v>358</v>
      </c>
      <c r="E181" s="10" t="s">
        <v>373</v>
      </c>
      <c r="F181" s="10" t="s">
        <v>550</v>
      </c>
      <c r="G181" s="16">
        <v>26324802.93</v>
      </c>
      <c r="H181" s="16">
        <v>26327909.210000001</v>
      </c>
      <c r="I181" s="16">
        <v>25702783.760000002</v>
      </c>
      <c r="J181" s="16">
        <v>78844.23</v>
      </c>
      <c r="K181" s="16">
        <v>614298.56999999995</v>
      </c>
      <c r="L181" s="16">
        <v>14196856.16</v>
      </c>
      <c r="M181" s="16">
        <v>0</v>
      </c>
      <c r="N181" s="16">
        <v>0</v>
      </c>
      <c r="O181" s="16">
        <v>1631.39</v>
      </c>
      <c r="P181" s="16">
        <v>969310.58</v>
      </c>
      <c r="Q181" s="16">
        <v>0</v>
      </c>
      <c r="R181" s="16">
        <v>0</v>
      </c>
      <c r="S181" s="16">
        <v>3846588.5</v>
      </c>
      <c r="T181" s="16">
        <v>3921370.17</v>
      </c>
      <c r="U181" s="16">
        <v>0</v>
      </c>
      <c r="V181" s="16">
        <v>0</v>
      </c>
      <c r="W181" s="16">
        <v>25926154.27</v>
      </c>
      <c r="X181" s="16">
        <v>3106.28</v>
      </c>
      <c r="Y181" s="16">
        <v>25929260.550000001</v>
      </c>
      <c r="Z181" s="18">
        <v>8.4676379999999996E-2</v>
      </c>
      <c r="AA181" s="18">
        <v>7.0000000000000007E-2</v>
      </c>
      <c r="AB181" s="16">
        <v>1813620.19</v>
      </c>
      <c r="AC181" s="16">
        <v>0</v>
      </c>
      <c r="AD181" s="16">
        <v>0</v>
      </c>
      <c r="AE181" s="16">
        <v>3106.28</v>
      </c>
      <c r="AF181" s="16">
        <v>1284.76</v>
      </c>
      <c r="AG181" s="16">
        <f t="shared" si="6"/>
        <v>4391.04</v>
      </c>
      <c r="AH181" s="16">
        <v>894977.27</v>
      </c>
      <c r="AI181" s="16">
        <v>69983.72</v>
      </c>
      <c r="AJ181" s="16">
        <v>240328.24</v>
      </c>
      <c r="AK181" s="16">
        <v>0</v>
      </c>
      <c r="AL181" s="16">
        <v>148441.54999999999</v>
      </c>
      <c r="AM181" s="16">
        <v>4026.44</v>
      </c>
      <c r="AN181" s="16">
        <v>65209.760000000002</v>
      </c>
      <c r="AO181" s="16">
        <v>10609</v>
      </c>
      <c r="AP181" s="16">
        <v>12000</v>
      </c>
      <c r="AQ181" s="16">
        <v>0</v>
      </c>
      <c r="AR181" s="16">
        <v>51585.13</v>
      </c>
      <c r="AS181" s="16">
        <v>24216.32</v>
      </c>
      <c r="AT181" s="16">
        <v>0</v>
      </c>
      <c r="AU181" s="16">
        <v>2792.67</v>
      </c>
      <c r="AV181" s="16">
        <v>18905.900000000001</v>
      </c>
      <c r="AW181" s="16">
        <v>0</v>
      </c>
      <c r="AX181" s="16">
        <v>1603963.04</v>
      </c>
      <c r="AY181" s="34">
        <f t="shared" si="7"/>
        <v>0</v>
      </c>
      <c r="AZ181" s="16">
        <v>128025</v>
      </c>
      <c r="BA181" s="16">
        <v>3070.8</v>
      </c>
      <c r="BB181" s="16">
        <v>196851.19</v>
      </c>
      <c r="BC181" s="16">
        <v>0</v>
      </c>
      <c r="BD181" s="16">
        <v>394604.41</v>
      </c>
      <c r="BE181" s="16">
        <v>0</v>
      </c>
      <c r="BF181" s="16">
        <v>0</v>
      </c>
      <c r="BG181" s="16">
        <v>0</v>
      </c>
      <c r="BH181" s="16">
        <f t="shared" si="8"/>
        <v>0</v>
      </c>
      <c r="BI181" s="16">
        <v>0</v>
      </c>
      <c r="BJ181" s="16">
        <v>6492</v>
      </c>
      <c r="BK181" s="16">
        <v>1956</v>
      </c>
      <c r="BL181" s="16">
        <v>31</v>
      </c>
      <c r="BM181" s="16">
        <v>0</v>
      </c>
      <c r="BN181" s="16">
        <v>-14</v>
      </c>
      <c r="BO181" s="16">
        <v>-83</v>
      </c>
      <c r="BP181" s="16">
        <v>-196</v>
      </c>
      <c r="BQ181" s="16">
        <v>-632</v>
      </c>
      <c r="BR181" s="16">
        <v>2</v>
      </c>
      <c r="BS181" s="16">
        <v>-44</v>
      </c>
      <c r="BT181" s="16">
        <v>-936</v>
      </c>
      <c r="BU181" s="16">
        <v>0</v>
      </c>
      <c r="BV181" s="16">
        <v>6576</v>
      </c>
      <c r="BW181" s="16">
        <v>5</v>
      </c>
      <c r="BX181" s="16">
        <v>68</v>
      </c>
      <c r="BY181" s="16">
        <v>50</v>
      </c>
      <c r="BZ181" s="16">
        <v>477</v>
      </c>
      <c r="CA181" s="16">
        <v>337</v>
      </c>
      <c r="CB181" s="16">
        <v>4</v>
      </c>
    </row>
    <row r="182" spans="1:80" ht="15.6" x14ac:dyDescent="0.3">
      <c r="A182" s="10">
        <v>21</v>
      </c>
      <c r="B182" s="10" t="s">
        <v>154</v>
      </c>
      <c r="C182" s="10" t="s">
        <v>155</v>
      </c>
      <c r="D182" s="10" t="s">
        <v>557</v>
      </c>
      <c r="E182" s="10" t="s">
        <v>373</v>
      </c>
      <c r="F182" s="10" t="s">
        <v>550</v>
      </c>
      <c r="G182" s="16">
        <v>38932638.469999999</v>
      </c>
      <c r="H182" s="16">
        <v>38935110.909999996</v>
      </c>
      <c r="I182" s="16">
        <v>37669577.840000004</v>
      </c>
      <c r="J182" s="16">
        <v>66276.22</v>
      </c>
      <c r="K182" s="16">
        <v>1932158.64</v>
      </c>
      <c r="L182" s="16">
        <v>17820551.48</v>
      </c>
      <c r="M182" s="16">
        <v>0</v>
      </c>
      <c r="N182" s="16">
        <v>0</v>
      </c>
      <c r="O182" s="16">
        <v>0</v>
      </c>
      <c r="P182" s="16">
        <v>2238418.52</v>
      </c>
      <c r="Q182" s="16">
        <v>0</v>
      </c>
      <c r="R182" s="16">
        <v>0</v>
      </c>
      <c r="S182" s="16">
        <v>6038829.25</v>
      </c>
      <c r="T182" s="16">
        <v>5899140.5099999998</v>
      </c>
      <c r="U182" s="16">
        <v>0</v>
      </c>
      <c r="V182" s="16">
        <v>0</v>
      </c>
      <c r="W182" s="16">
        <v>37623932.859999999</v>
      </c>
      <c r="X182" s="16">
        <v>2472.44</v>
      </c>
      <c r="Y182" s="16">
        <v>37626405.299999997</v>
      </c>
      <c r="Z182" s="18">
        <v>1.510685E-2</v>
      </c>
      <c r="AA182" s="18">
        <v>7.8799999999999995E-2</v>
      </c>
      <c r="AB182" s="16">
        <v>2963493.79</v>
      </c>
      <c r="AC182" s="16">
        <v>0</v>
      </c>
      <c r="AD182" s="16">
        <v>0</v>
      </c>
      <c r="AE182" s="16">
        <v>2472.44</v>
      </c>
      <c r="AF182" s="16">
        <v>488.45</v>
      </c>
      <c r="AG182" s="16">
        <f t="shared" si="6"/>
        <v>2960.89</v>
      </c>
      <c r="AH182" s="16">
        <v>1372738.2</v>
      </c>
      <c r="AI182" s="16">
        <v>109942.54</v>
      </c>
      <c r="AJ182" s="16">
        <v>402776.09</v>
      </c>
      <c r="AK182" s="16">
        <v>60348.76</v>
      </c>
      <c r="AL182" s="16">
        <v>244203.25</v>
      </c>
      <c r="AM182" s="16">
        <v>2315.7800000000002</v>
      </c>
      <c r="AN182" s="16">
        <v>67704.789999999994</v>
      </c>
      <c r="AO182" s="16">
        <v>10609</v>
      </c>
      <c r="AP182" s="16">
        <v>58272.5</v>
      </c>
      <c r="AQ182" s="16">
        <v>0</v>
      </c>
      <c r="AR182" s="16">
        <v>118745.84</v>
      </c>
      <c r="AS182" s="16">
        <v>36751.279999999999</v>
      </c>
      <c r="AT182" s="16">
        <v>0</v>
      </c>
      <c r="AU182" s="16">
        <v>1566.48</v>
      </c>
      <c r="AV182" s="16">
        <v>104146.99</v>
      </c>
      <c r="AW182" s="16">
        <v>0</v>
      </c>
      <c r="AX182" s="16">
        <v>2877279.9</v>
      </c>
      <c r="AY182" s="34">
        <f t="shared" si="7"/>
        <v>0</v>
      </c>
      <c r="AZ182" s="16">
        <v>299688.84000000003</v>
      </c>
      <c r="BA182" s="16">
        <v>0</v>
      </c>
      <c r="BB182" s="16">
        <v>196853</v>
      </c>
      <c r="BC182" s="16">
        <v>0</v>
      </c>
      <c r="BD182" s="16">
        <v>519510.31</v>
      </c>
      <c r="BE182" s="16">
        <v>0</v>
      </c>
      <c r="BF182" s="16">
        <v>0</v>
      </c>
      <c r="BG182" s="16">
        <v>0</v>
      </c>
      <c r="BH182" s="16">
        <f t="shared" si="8"/>
        <v>0</v>
      </c>
      <c r="BI182" s="16">
        <v>0</v>
      </c>
      <c r="BJ182" s="16">
        <v>8222</v>
      </c>
      <c r="BK182" s="16">
        <v>2654</v>
      </c>
      <c r="BL182" s="16">
        <v>2</v>
      </c>
      <c r="BM182" s="16">
        <v>-4</v>
      </c>
      <c r="BN182" s="16">
        <v>-25</v>
      </c>
      <c r="BO182" s="16">
        <v>-268</v>
      </c>
      <c r="BP182" s="16">
        <v>-206</v>
      </c>
      <c r="BQ182" s="16">
        <v>-843</v>
      </c>
      <c r="BR182" s="16">
        <v>0</v>
      </c>
      <c r="BS182" s="16">
        <v>25</v>
      </c>
      <c r="BT182" s="16">
        <v>-729</v>
      </c>
      <c r="BU182" s="16">
        <v>-14</v>
      </c>
      <c r="BV182" s="16">
        <v>8814</v>
      </c>
      <c r="BW182" s="16">
        <v>3</v>
      </c>
      <c r="BX182" s="16">
        <v>155</v>
      </c>
      <c r="BY182" s="16">
        <v>78</v>
      </c>
      <c r="BZ182" s="16">
        <v>472</v>
      </c>
      <c r="CA182" s="16">
        <v>24</v>
      </c>
      <c r="CB182" s="16">
        <v>0</v>
      </c>
    </row>
    <row r="183" spans="1:80" ht="15.6" x14ac:dyDescent="0.3">
      <c r="A183" s="10">
        <v>21</v>
      </c>
      <c r="B183" s="10" t="s">
        <v>594</v>
      </c>
      <c r="C183" s="10" t="s">
        <v>67</v>
      </c>
      <c r="D183" s="10" t="s">
        <v>553</v>
      </c>
      <c r="E183" s="10" t="s">
        <v>373</v>
      </c>
      <c r="F183" s="10" t="s">
        <v>552</v>
      </c>
      <c r="G183" s="16">
        <v>45024946.909999996</v>
      </c>
      <c r="H183" s="16">
        <v>45024946.909999996</v>
      </c>
      <c r="I183" s="16">
        <v>44355575.850000001</v>
      </c>
      <c r="J183" s="16">
        <v>13750663.210000001</v>
      </c>
      <c r="K183" s="16">
        <v>1476992.28</v>
      </c>
      <c r="L183" s="16">
        <v>5657521.3200000003</v>
      </c>
      <c r="M183" s="16">
        <v>0</v>
      </c>
      <c r="N183" s="16">
        <v>0</v>
      </c>
      <c r="O183" s="16">
        <v>42102.59</v>
      </c>
      <c r="P183" s="16">
        <v>1410846.13</v>
      </c>
      <c r="Q183" s="16">
        <v>0</v>
      </c>
      <c r="R183" s="16">
        <v>0</v>
      </c>
      <c r="S183" s="16">
        <v>8865016.5700000003</v>
      </c>
      <c r="T183" s="16">
        <v>6004580.7599999998</v>
      </c>
      <c r="U183" s="16">
        <v>0</v>
      </c>
      <c r="V183" s="16">
        <v>0</v>
      </c>
      <c r="W183" s="16">
        <v>39463323.329999998</v>
      </c>
      <c r="X183" s="16">
        <v>0</v>
      </c>
      <c r="Y183" s="16">
        <v>39463323.329999998</v>
      </c>
      <c r="Z183" s="18">
        <v>0.38736350000000003</v>
      </c>
      <c r="AA183" s="18">
        <v>5.7099999999999998E-2</v>
      </c>
      <c r="AB183" s="16">
        <v>2254405.4700000002</v>
      </c>
      <c r="AC183" s="16">
        <v>0</v>
      </c>
      <c r="AD183" s="16">
        <v>0</v>
      </c>
      <c r="AE183" s="16">
        <v>0</v>
      </c>
      <c r="AF183" s="16">
        <v>658.97</v>
      </c>
      <c r="AG183" s="16">
        <f t="shared" ref="AG183" si="9">SUM(AE183:AF183)</f>
        <v>658.97</v>
      </c>
      <c r="AH183" s="16">
        <v>1016941.87</v>
      </c>
      <c r="AI183" s="16">
        <v>88565.98</v>
      </c>
      <c r="AJ183" s="16">
        <v>265094.07</v>
      </c>
      <c r="AK183" s="16">
        <v>18550.169999999998</v>
      </c>
      <c r="AL183" s="16">
        <v>210715.02</v>
      </c>
      <c r="AM183" s="16">
        <v>4595.18</v>
      </c>
      <c r="AN183" s="16">
        <v>81987.539999999994</v>
      </c>
      <c r="AO183" s="16">
        <v>9548</v>
      </c>
      <c r="AP183" s="16">
        <v>4815</v>
      </c>
      <c r="AQ183" s="16">
        <v>0</v>
      </c>
      <c r="AR183" s="16">
        <v>89347.48</v>
      </c>
      <c r="AS183" s="16">
        <v>21828.65</v>
      </c>
      <c r="AT183" s="16">
        <v>0</v>
      </c>
      <c r="AU183" s="16">
        <v>1404.86</v>
      </c>
      <c r="AV183" s="16">
        <v>111198.8</v>
      </c>
      <c r="AW183" s="16">
        <v>0</v>
      </c>
      <c r="AX183" s="16">
        <v>2073869.37</v>
      </c>
      <c r="AY183" s="34">
        <f t="shared" ref="AY183" si="10">AW183/AX183</f>
        <v>0</v>
      </c>
      <c r="AZ183" s="16">
        <v>4796417.54</v>
      </c>
      <c r="BA183" s="16">
        <v>0</v>
      </c>
      <c r="BB183" s="16">
        <v>196853</v>
      </c>
      <c r="BC183" s="16">
        <v>0</v>
      </c>
      <c r="BD183" s="16">
        <v>354337.02</v>
      </c>
      <c r="BE183" s="16">
        <v>0</v>
      </c>
      <c r="BF183" s="16">
        <v>0</v>
      </c>
      <c r="BG183" s="16">
        <v>0</v>
      </c>
      <c r="BH183" s="16">
        <f t="shared" ref="BH183" si="11">SUM(BF183:BG183)</f>
        <v>0</v>
      </c>
      <c r="BI183" s="16">
        <v>0</v>
      </c>
      <c r="BJ183" s="16">
        <v>5876</v>
      </c>
      <c r="BK183" s="16">
        <v>4111</v>
      </c>
      <c r="BL183" s="16">
        <v>51</v>
      </c>
      <c r="BM183" s="16">
        <v>-3</v>
      </c>
      <c r="BN183" s="16">
        <v>-131</v>
      </c>
      <c r="BO183" s="16">
        <v>-60</v>
      </c>
      <c r="BP183" s="16">
        <v>-1806</v>
      </c>
      <c r="BQ183" s="16">
        <v>-254</v>
      </c>
      <c r="BR183" s="16">
        <v>0</v>
      </c>
      <c r="BS183" s="16">
        <v>0</v>
      </c>
      <c r="BT183" s="16">
        <v>-309</v>
      </c>
      <c r="BU183" s="16">
        <v>-2</v>
      </c>
      <c r="BV183" s="16">
        <v>7473</v>
      </c>
      <c r="BW183" s="16">
        <v>15</v>
      </c>
      <c r="BX183" s="16">
        <v>108</v>
      </c>
      <c r="BY183" s="16">
        <v>8</v>
      </c>
      <c r="BZ183" s="16">
        <v>169</v>
      </c>
      <c r="CA183" s="16">
        <v>0</v>
      </c>
      <c r="CB183" s="16">
        <v>24</v>
      </c>
    </row>
    <row r="184" spans="1:80" s="73" customFormat="1" ht="15.6" x14ac:dyDescent="0.3">
      <c r="A184" s="38">
        <v>21</v>
      </c>
      <c r="B184" s="38" t="s">
        <v>164</v>
      </c>
      <c r="C184" s="38" t="s">
        <v>114</v>
      </c>
      <c r="D184" s="38" t="s">
        <v>558</v>
      </c>
      <c r="E184" s="38" t="s">
        <v>382</v>
      </c>
      <c r="F184" s="38" t="s">
        <v>552</v>
      </c>
      <c r="G184" s="68">
        <v>59400915.329999998</v>
      </c>
      <c r="H184" s="68">
        <v>59400915.329999998</v>
      </c>
      <c r="I184" s="68">
        <v>57750757.670000002</v>
      </c>
      <c r="J184" s="68">
        <v>17735424.43</v>
      </c>
      <c r="K184" s="68">
        <v>2374827.15</v>
      </c>
      <c r="L184" s="68">
        <v>12362426.76</v>
      </c>
      <c r="M184" s="68">
        <v>0</v>
      </c>
      <c r="N184" s="68">
        <v>0</v>
      </c>
      <c r="O184" s="68">
        <v>0</v>
      </c>
      <c r="P184" s="68">
        <v>3406337.32</v>
      </c>
      <c r="Q184" s="68">
        <v>0</v>
      </c>
      <c r="R184" s="68">
        <v>0</v>
      </c>
      <c r="S184" s="68">
        <v>15391600.810000001</v>
      </c>
      <c r="T184" s="68">
        <v>2521238.61</v>
      </c>
      <c r="U184" s="68">
        <v>0</v>
      </c>
      <c r="V184" s="68">
        <v>0</v>
      </c>
      <c r="W184" s="68">
        <v>56467840.049999997</v>
      </c>
      <c r="X184" s="68">
        <v>0</v>
      </c>
      <c r="Y184" s="68">
        <v>56467840.049999997</v>
      </c>
      <c r="Z184" s="69">
        <v>0.18152969999999999</v>
      </c>
      <c r="AA184" s="69">
        <v>4.7399999999999998E-2</v>
      </c>
      <c r="AB184" s="68">
        <v>2675984.9700000002</v>
      </c>
      <c r="AC184" s="68">
        <v>0</v>
      </c>
      <c r="AD184" s="68">
        <v>0</v>
      </c>
      <c r="AE184" s="68">
        <v>0</v>
      </c>
      <c r="AF184" s="68">
        <v>660.92</v>
      </c>
      <c r="AG184" s="68">
        <f t="shared" si="6"/>
        <v>660.92</v>
      </c>
      <c r="AH184" s="68">
        <v>1349109.94</v>
      </c>
      <c r="AI184" s="68">
        <v>114325.28</v>
      </c>
      <c r="AJ184" s="68">
        <v>279758.23</v>
      </c>
      <c r="AK184" s="68">
        <v>0</v>
      </c>
      <c r="AL184" s="68">
        <v>252768.96</v>
      </c>
      <c r="AM184" s="68">
        <v>6213.88</v>
      </c>
      <c r="AN184" s="68">
        <v>62262.79</v>
      </c>
      <c r="AO184" s="68">
        <v>10609</v>
      </c>
      <c r="AP184" s="68">
        <v>16066.2</v>
      </c>
      <c r="AQ184" s="68">
        <v>18300</v>
      </c>
      <c r="AR184" s="68">
        <v>79362.31</v>
      </c>
      <c r="AS184" s="68">
        <v>24159.61</v>
      </c>
      <c r="AT184" s="68">
        <v>2625</v>
      </c>
      <c r="AU184" s="68">
        <v>17311.39</v>
      </c>
      <c r="AV184" s="68">
        <v>45482.080000000002</v>
      </c>
      <c r="AW184" s="68">
        <v>0</v>
      </c>
      <c r="AX184" s="68">
        <v>2383249.65</v>
      </c>
      <c r="AY184" s="71">
        <f t="shared" si="7"/>
        <v>0</v>
      </c>
      <c r="AZ184" s="68">
        <v>2675219.2000000002</v>
      </c>
      <c r="BA184" s="68">
        <v>0</v>
      </c>
      <c r="BB184" s="68">
        <v>196853</v>
      </c>
      <c r="BC184" s="68">
        <v>0</v>
      </c>
      <c r="BD184" s="68">
        <v>536013.03</v>
      </c>
      <c r="BE184" s="68">
        <v>0</v>
      </c>
      <c r="BF184" s="68">
        <v>0</v>
      </c>
      <c r="BG184" s="68">
        <v>0</v>
      </c>
      <c r="BH184" s="68">
        <f t="shared" si="8"/>
        <v>0</v>
      </c>
      <c r="BI184" s="68">
        <v>0</v>
      </c>
      <c r="BJ184" s="70">
        <v>4778</v>
      </c>
      <c r="BK184" s="70">
        <v>2031</v>
      </c>
      <c r="BL184" s="70">
        <v>138</v>
      </c>
      <c r="BM184" s="70">
        <v>0</v>
      </c>
      <c r="BN184" s="70">
        <v>-118</v>
      </c>
      <c r="BO184" s="70">
        <v>-134</v>
      </c>
      <c r="BP184" s="70">
        <v>-476</v>
      </c>
      <c r="BQ184" s="70">
        <v>-620</v>
      </c>
      <c r="BR184" s="70">
        <v>40</v>
      </c>
      <c r="BS184" s="70">
        <v>-4</v>
      </c>
      <c r="BT184" s="70">
        <v>-465</v>
      </c>
      <c r="BU184" s="70">
        <v>-2</v>
      </c>
      <c r="BV184" s="70">
        <v>5168</v>
      </c>
      <c r="BW184" s="70">
        <v>2</v>
      </c>
      <c r="BX184" s="70">
        <v>165</v>
      </c>
      <c r="BY184" s="70">
        <v>50</v>
      </c>
      <c r="BZ184" s="70">
        <v>213</v>
      </c>
      <c r="CA184" s="70">
        <v>8</v>
      </c>
      <c r="CB184" s="70">
        <v>29</v>
      </c>
    </row>
    <row r="185" spans="1:80" s="73" customFormat="1" ht="15.6" x14ac:dyDescent="0.3">
      <c r="A185" s="38">
        <v>21</v>
      </c>
      <c r="B185" s="38" t="s">
        <v>169</v>
      </c>
      <c r="C185" s="38" t="s">
        <v>170</v>
      </c>
      <c r="D185" s="38" t="s">
        <v>547</v>
      </c>
      <c r="E185" s="41"/>
      <c r="F185" s="38" t="s">
        <v>559</v>
      </c>
      <c r="G185" s="68">
        <v>45062796.770000003</v>
      </c>
      <c r="H185" s="68">
        <v>45134840.649999999</v>
      </c>
      <c r="I185" s="68">
        <f>+ 45062796.77-1131882.73</f>
        <v>43930914.040000007</v>
      </c>
      <c r="J185" s="68">
        <v>36873.629999999997</v>
      </c>
      <c r="K185" s="68">
        <v>4109293.27</v>
      </c>
      <c r="L185" s="68">
        <v>11032509.710000001</v>
      </c>
      <c r="M185" s="68">
        <v>0</v>
      </c>
      <c r="N185" s="68">
        <v>0</v>
      </c>
      <c r="O185" s="68">
        <v>0</v>
      </c>
      <c r="P185" s="68">
        <v>3024245.62</v>
      </c>
      <c r="Q185" s="68">
        <v>0</v>
      </c>
      <c r="R185" s="68">
        <v>35212.370000000003</v>
      </c>
      <c r="S185" s="68">
        <v>16012939.800000001</v>
      </c>
      <c r="T185" s="68">
        <v>7353288.6299999999</v>
      </c>
      <c r="U185" s="68">
        <v>43398.559999999998</v>
      </c>
      <c r="V185" s="68">
        <v>0</v>
      </c>
      <c r="W185" s="68">
        <v>44388934.170000002</v>
      </c>
      <c r="X185" s="68">
        <v>245148.58</v>
      </c>
      <c r="Y185" s="68">
        <v>44634082.75</v>
      </c>
      <c r="Z185" s="69">
        <v>0.1326695</v>
      </c>
      <c r="AA185" s="69">
        <v>6.3600000000000004E-2</v>
      </c>
      <c r="AB185" s="68">
        <v>2819783.51</v>
      </c>
      <c r="AC185" s="68">
        <v>0</v>
      </c>
      <c r="AD185" s="68">
        <v>0</v>
      </c>
      <c r="AE185" s="68">
        <v>255.66</v>
      </c>
      <c r="AF185" s="68">
        <v>0</v>
      </c>
      <c r="AG185" s="68">
        <f t="shared" si="6"/>
        <v>255.66</v>
      </c>
      <c r="AH185" s="68">
        <v>1525815.33</v>
      </c>
      <c r="AI185" s="68">
        <v>121899.44</v>
      </c>
      <c r="AJ185" s="68">
        <v>360126.06</v>
      </c>
      <c r="AK185" s="68">
        <v>1137.8499999999999</v>
      </c>
      <c r="AL185" s="68">
        <v>219147.84</v>
      </c>
      <c r="AM185" s="68">
        <v>23175.040000000001</v>
      </c>
      <c r="AN185" s="68">
        <v>45265.98</v>
      </c>
      <c r="AO185" s="68">
        <v>10609</v>
      </c>
      <c r="AP185" s="68">
        <v>2549.8000000000002</v>
      </c>
      <c r="AQ185" s="68">
        <v>71564.570000000007</v>
      </c>
      <c r="AR185" s="68">
        <f>10900.33+2542.45+53049.82</f>
        <v>66492.600000000006</v>
      </c>
      <c r="AS185" s="68">
        <v>33322.769999999997</v>
      </c>
      <c r="AT185" s="68">
        <v>0</v>
      </c>
      <c r="AU185" s="68">
        <v>0</v>
      </c>
      <c r="AV185" s="68">
        <v>64920.68</v>
      </c>
      <c r="AW185" s="68">
        <v>0</v>
      </c>
      <c r="AX185" s="68">
        <v>2853782.53</v>
      </c>
      <c r="AY185" s="71">
        <f t="shared" si="7"/>
        <v>0</v>
      </c>
      <c r="AZ185" s="68">
        <v>1254457.8600000001</v>
      </c>
      <c r="BA185" s="68">
        <v>0</v>
      </c>
      <c r="BB185" s="68">
        <v>196853</v>
      </c>
      <c r="BC185" s="68">
        <v>0</v>
      </c>
      <c r="BD185" s="68">
        <v>506116.6</v>
      </c>
      <c r="BE185" s="68">
        <v>0</v>
      </c>
      <c r="BF185" s="68">
        <v>0</v>
      </c>
      <c r="BG185" s="68">
        <v>0</v>
      </c>
      <c r="BH185" s="68">
        <f t="shared" si="8"/>
        <v>0</v>
      </c>
      <c r="BI185" s="68">
        <v>0</v>
      </c>
      <c r="BJ185" s="68">
        <v>11530</v>
      </c>
      <c r="BK185" s="68">
        <v>3065</v>
      </c>
      <c r="BL185" s="68">
        <v>1</v>
      </c>
      <c r="BM185" s="68">
        <v>-1</v>
      </c>
      <c r="BN185" s="68">
        <v>-91</v>
      </c>
      <c r="BO185" s="68">
        <v>-256</v>
      </c>
      <c r="BP185" s="68">
        <v>-565</v>
      </c>
      <c r="BQ185" s="68">
        <v>-1118</v>
      </c>
      <c r="BR185" s="68">
        <v>3</v>
      </c>
      <c r="BS185" s="68">
        <v>218</v>
      </c>
      <c r="BT185" s="68">
        <v>-1172</v>
      </c>
      <c r="BU185" s="68">
        <v>-23</v>
      </c>
      <c r="BV185" s="68">
        <v>11593</v>
      </c>
      <c r="BW185" s="68">
        <v>9</v>
      </c>
      <c r="BX185" s="68">
        <v>119</v>
      </c>
      <c r="BY185" s="68">
        <v>152</v>
      </c>
      <c r="BZ185" s="68">
        <v>872</v>
      </c>
      <c r="CA185" s="68">
        <v>8</v>
      </c>
      <c r="CB185" s="68">
        <v>21</v>
      </c>
    </row>
    <row r="186" spans="1:80" s="19" customFormat="1" ht="15.6" x14ac:dyDescent="0.3">
      <c r="A186" s="10">
        <v>21</v>
      </c>
      <c r="B186" s="10" t="s">
        <v>204</v>
      </c>
      <c r="C186" s="10" t="s">
        <v>205</v>
      </c>
      <c r="D186" s="10" t="s">
        <v>192</v>
      </c>
      <c r="E186" s="10" t="s">
        <v>382</v>
      </c>
      <c r="F186" s="10" t="s">
        <v>552</v>
      </c>
      <c r="G186" s="16">
        <v>80107908.819999993</v>
      </c>
      <c r="H186" s="16">
        <v>80111509.459999993</v>
      </c>
      <c r="I186" s="16">
        <v>79217630.769999996</v>
      </c>
      <c r="J186" s="16">
        <v>19941220.41</v>
      </c>
      <c r="K186" s="16">
        <v>3265798.53</v>
      </c>
      <c r="L186" s="16">
        <v>9381997.3900000006</v>
      </c>
      <c r="M186" s="16">
        <v>0</v>
      </c>
      <c r="N186" s="16">
        <v>0</v>
      </c>
      <c r="O186" s="16">
        <v>0</v>
      </c>
      <c r="P186" s="16">
        <v>4132189.66</v>
      </c>
      <c r="Q186" s="16">
        <v>0</v>
      </c>
      <c r="R186" s="16">
        <v>0</v>
      </c>
      <c r="S186" s="16">
        <v>32496248.859999999</v>
      </c>
      <c r="T186" s="16">
        <v>6297653.9800000004</v>
      </c>
      <c r="U186" s="16">
        <v>14504.62</v>
      </c>
      <c r="V186" s="16">
        <v>0</v>
      </c>
      <c r="W186" s="16">
        <v>78697710.379999995</v>
      </c>
      <c r="X186" s="16">
        <v>20363.53</v>
      </c>
      <c r="Y186" s="16">
        <v>78718073.909999996</v>
      </c>
      <c r="Z186" s="18">
        <v>0.103586</v>
      </c>
      <c r="AA186" s="18">
        <v>4.0399999999999998E-2</v>
      </c>
      <c r="AB186" s="16">
        <v>3188460.46</v>
      </c>
      <c r="AC186" s="16">
        <v>3600.64</v>
      </c>
      <c r="AD186" s="16">
        <v>77049.84</v>
      </c>
      <c r="AE186" s="16">
        <v>0</v>
      </c>
      <c r="AF186" s="16">
        <v>775.81</v>
      </c>
      <c r="AG186" s="16">
        <f t="shared" si="6"/>
        <v>775.81</v>
      </c>
      <c r="AH186" s="16">
        <v>1765513.9</v>
      </c>
      <c r="AI186" s="16">
        <v>139650.79999999999</v>
      </c>
      <c r="AJ186" s="16">
        <v>450122.83</v>
      </c>
      <c r="AK186" s="16">
        <v>7147.5</v>
      </c>
      <c r="AL186" s="16">
        <v>143044.87</v>
      </c>
      <c r="AM186" s="16">
        <v>0</v>
      </c>
      <c r="AN186" s="16">
        <v>100470.02</v>
      </c>
      <c r="AO186" s="16">
        <v>10609</v>
      </c>
      <c r="AP186" s="16">
        <v>5192.74</v>
      </c>
      <c r="AQ186" s="16">
        <v>0</v>
      </c>
      <c r="AR186" s="16">
        <v>134044.23000000001</v>
      </c>
      <c r="AS186" s="16">
        <v>29332.54</v>
      </c>
      <c r="AT186" s="16">
        <v>0</v>
      </c>
      <c r="AU186" s="16">
        <v>0</v>
      </c>
      <c r="AV186" s="16">
        <v>49981.75</v>
      </c>
      <c r="AW186" s="16">
        <v>0</v>
      </c>
      <c r="AX186" s="16">
        <v>3036251.74</v>
      </c>
      <c r="AY186" s="34">
        <f t="shared" si="7"/>
        <v>0</v>
      </c>
      <c r="AZ186" s="16">
        <v>3380097.55</v>
      </c>
      <c r="BA186" s="16">
        <v>0</v>
      </c>
      <c r="BB186" s="16">
        <v>196853</v>
      </c>
      <c r="BC186" s="16">
        <v>0</v>
      </c>
      <c r="BD186" s="16">
        <v>570107.03</v>
      </c>
      <c r="BE186" s="16">
        <v>0</v>
      </c>
      <c r="BF186" s="16">
        <v>0</v>
      </c>
      <c r="BG186" s="16">
        <v>0</v>
      </c>
      <c r="BH186" s="16">
        <f t="shared" si="8"/>
        <v>0</v>
      </c>
      <c r="BI186" s="16">
        <v>0</v>
      </c>
      <c r="BJ186" s="16">
        <v>12597</v>
      </c>
      <c r="BK186" s="16">
        <v>4015</v>
      </c>
      <c r="BL186" s="16">
        <v>23</v>
      </c>
      <c r="BM186" s="16">
        <v>-21</v>
      </c>
      <c r="BN186" s="16">
        <v>-142</v>
      </c>
      <c r="BO186" s="16">
        <v>-188</v>
      </c>
      <c r="BP186" s="16">
        <v>-829</v>
      </c>
      <c r="BQ186" s="16">
        <v>-661</v>
      </c>
      <c r="BR186" s="16">
        <v>0</v>
      </c>
      <c r="BS186" s="16">
        <v>-332</v>
      </c>
      <c r="BT186" s="16">
        <v>-1019</v>
      </c>
      <c r="BU186" s="16">
        <v>-4</v>
      </c>
      <c r="BV186" s="16">
        <v>13439</v>
      </c>
      <c r="BW186" s="16">
        <v>47</v>
      </c>
      <c r="BX186" s="16">
        <v>175</v>
      </c>
      <c r="BY186" s="16">
        <v>88</v>
      </c>
      <c r="BZ186" s="16">
        <v>468</v>
      </c>
      <c r="CA186" s="16">
        <v>196</v>
      </c>
      <c r="CB186" s="16">
        <v>92</v>
      </c>
    </row>
    <row r="187" spans="1:80" s="19" customFormat="1" ht="15.6" x14ac:dyDescent="0.3">
      <c r="A187" s="10">
        <v>21</v>
      </c>
      <c r="B187" s="10" t="s">
        <v>211</v>
      </c>
      <c r="C187" s="10" t="s">
        <v>212</v>
      </c>
      <c r="D187" s="10" t="s">
        <v>549</v>
      </c>
      <c r="E187" s="10" t="s">
        <v>364</v>
      </c>
      <c r="F187" s="10" t="s">
        <v>550</v>
      </c>
      <c r="G187" s="16">
        <v>100320900.54000001</v>
      </c>
      <c r="H187" s="16">
        <v>100328485.58</v>
      </c>
      <c r="I187" s="16">
        <v>96909066.420000002</v>
      </c>
      <c r="J187" s="16">
        <v>15209.99</v>
      </c>
      <c r="K187" s="16">
        <v>9366357.2699999996</v>
      </c>
      <c r="L187" s="16">
        <v>38817978.649999999</v>
      </c>
      <c r="M187" s="16">
        <v>0</v>
      </c>
      <c r="N187" s="16">
        <v>0</v>
      </c>
      <c r="O187" s="16">
        <v>0</v>
      </c>
      <c r="P187" s="16">
        <v>5045059.24</v>
      </c>
      <c r="Q187" s="16">
        <v>0</v>
      </c>
      <c r="R187" s="16">
        <v>0</v>
      </c>
      <c r="S187" s="16">
        <v>22428341.350000001</v>
      </c>
      <c r="T187" s="16">
        <v>15415086.93</v>
      </c>
      <c r="U187" s="16">
        <v>0</v>
      </c>
      <c r="V187" s="16">
        <v>0</v>
      </c>
      <c r="W187" s="16">
        <v>95907353.390000001</v>
      </c>
      <c r="X187" s="16">
        <v>7585.04</v>
      </c>
      <c r="Y187" s="16">
        <v>95914938.430000007</v>
      </c>
      <c r="Z187" s="18">
        <v>0.1409649</v>
      </c>
      <c r="AA187" s="18">
        <v>0.05</v>
      </c>
      <c r="AB187" s="16">
        <v>4795349.72</v>
      </c>
      <c r="AC187" s="16">
        <v>0</v>
      </c>
      <c r="AD187" s="16">
        <v>0</v>
      </c>
      <c r="AE187" s="16">
        <v>7585.04</v>
      </c>
      <c r="AF187" s="16">
        <v>862.81</v>
      </c>
      <c r="AG187" s="16">
        <f t="shared" si="6"/>
        <v>8447.85</v>
      </c>
      <c r="AH187" s="16">
        <v>2491771.06</v>
      </c>
      <c r="AI187" s="16">
        <v>191072.48</v>
      </c>
      <c r="AJ187" s="16">
        <v>616687.39</v>
      </c>
      <c r="AK187" s="16">
        <v>0</v>
      </c>
      <c r="AL187" s="16">
        <v>271284.65000000002</v>
      </c>
      <c r="AM187" s="16">
        <v>8665.49</v>
      </c>
      <c r="AN187" s="16">
        <v>56417.86</v>
      </c>
      <c r="AO187" s="16">
        <v>11670</v>
      </c>
      <c r="AP187" s="16">
        <v>23105.32</v>
      </c>
      <c r="AQ187" s="16">
        <v>0</v>
      </c>
      <c r="AR187" s="16">
        <v>170998.61</v>
      </c>
      <c r="AS187" s="16">
        <v>54705.48</v>
      </c>
      <c r="AT187" s="16">
        <v>0</v>
      </c>
      <c r="AU187" s="16">
        <v>0</v>
      </c>
      <c r="AV187" s="16">
        <v>264061.59999999998</v>
      </c>
      <c r="AW187" s="16">
        <v>0</v>
      </c>
      <c r="AX187" s="16">
        <v>4363743.71</v>
      </c>
      <c r="AY187" s="34">
        <f t="shared" si="7"/>
        <v>0</v>
      </c>
      <c r="AZ187" s="16">
        <v>1441313.59</v>
      </c>
      <c r="BA187" s="16">
        <v>952.76</v>
      </c>
      <c r="BB187" s="16">
        <v>196853</v>
      </c>
      <c r="BC187" s="16">
        <v>0</v>
      </c>
      <c r="BD187" s="16">
        <v>1031182.97</v>
      </c>
      <c r="BE187" s="16">
        <v>0</v>
      </c>
      <c r="BF187" s="16">
        <v>0</v>
      </c>
      <c r="BG187" s="16">
        <v>0</v>
      </c>
      <c r="BH187" s="16">
        <f t="shared" si="8"/>
        <v>0</v>
      </c>
      <c r="BI187" s="16">
        <v>0</v>
      </c>
      <c r="BJ187" s="16">
        <v>15556</v>
      </c>
      <c r="BK187" s="16">
        <v>7113</v>
      </c>
      <c r="BL187" s="16">
        <v>23</v>
      </c>
      <c r="BM187" s="16">
        <v>0</v>
      </c>
      <c r="BN187" s="16">
        <v>-239</v>
      </c>
      <c r="BO187" s="16">
        <v>-595</v>
      </c>
      <c r="BP187" s="16">
        <v>-2482</v>
      </c>
      <c r="BQ187" s="16">
        <v>-1588</v>
      </c>
      <c r="BR187" s="16">
        <v>4</v>
      </c>
      <c r="BS187" s="16">
        <v>0</v>
      </c>
      <c r="BT187" s="16">
        <v>-1433</v>
      </c>
      <c r="BU187" s="16">
        <v>-25</v>
      </c>
      <c r="BV187" s="16">
        <v>16326</v>
      </c>
      <c r="BW187" s="16">
        <v>88</v>
      </c>
      <c r="BX187" s="16">
        <v>363</v>
      </c>
      <c r="BY187" s="16">
        <v>137</v>
      </c>
      <c r="BZ187" s="16">
        <v>763</v>
      </c>
      <c r="CA187" s="16">
        <v>158</v>
      </c>
      <c r="CB187" s="16">
        <v>12</v>
      </c>
    </row>
    <row r="188" spans="1:80" s="19" customFormat="1" ht="15.6" x14ac:dyDescent="0.3">
      <c r="A188" s="10">
        <v>21</v>
      </c>
      <c r="B188" s="10" t="s">
        <v>221</v>
      </c>
      <c r="C188" s="10" t="s">
        <v>210</v>
      </c>
      <c r="D188" s="10" t="s">
        <v>560</v>
      </c>
      <c r="E188" s="10" t="s">
        <v>382</v>
      </c>
      <c r="F188" s="10" t="s">
        <v>552</v>
      </c>
      <c r="G188" s="16">
        <v>60729144.799999997</v>
      </c>
      <c r="H188" s="16">
        <v>60729144.799999997</v>
      </c>
      <c r="I188" s="16">
        <v>59016366.359999999</v>
      </c>
      <c r="J188" s="16">
        <v>9808618.7699999996</v>
      </c>
      <c r="K188" s="16">
        <v>1592191.23</v>
      </c>
      <c r="L188" s="16">
        <v>5136931.18</v>
      </c>
      <c r="M188" s="16">
        <v>0</v>
      </c>
      <c r="N188" s="16">
        <v>0</v>
      </c>
      <c r="O188" s="16">
        <v>0</v>
      </c>
      <c r="P188" s="16">
        <v>3638216.26</v>
      </c>
      <c r="Q188" s="16">
        <v>0</v>
      </c>
      <c r="R188" s="16">
        <v>0</v>
      </c>
      <c r="S188" s="16">
        <v>31938997.530000001</v>
      </c>
      <c r="T188" s="16">
        <v>5313476.96</v>
      </c>
      <c r="U188" s="16">
        <v>59565.7</v>
      </c>
      <c r="V188" s="16">
        <v>0</v>
      </c>
      <c r="W188" s="16">
        <v>60492057.960000001</v>
      </c>
      <c r="X188" s="16">
        <v>59565.7</v>
      </c>
      <c r="Y188" s="16">
        <v>60551623.659999996</v>
      </c>
      <c r="Z188" s="18">
        <v>0.14435329999999999</v>
      </c>
      <c r="AA188" s="18">
        <v>5.0599999999999999E-2</v>
      </c>
      <c r="AB188" s="16">
        <v>3063626.03</v>
      </c>
      <c r="AC188" s="16">
        <v>0</v>
      </c>
      <c r="AD188" s="16">
        <v>0</v>
      </c>
      <c r="AE188" s="16">
        <v>0</v>
      </c>
      <c r="AF188" s="16">
        <v>835.51</v>
      </c>
      <c r="AG188" s="16">
        <f t="shared" si="6"/>
        <v>835.51</v>
      </c>
      <c r="AH188" s="16">
        <v>1538012.62</v>
      </c>
      <c r="AI188" s="16">
        <v>126554.97</v>
      </c>
      <c r="AJ188" s="16">
        <v>408766.56</v>
      </c>
      <c r="AK188" s="16">
        <v>0</v>
      </c>
      <c r="AL188" s="16">
        <v>234356.65</v>
      </c>
      <c r="AM188" s="16">
        <v>0</v>
      </c>
      <c r="AN188" s="16">
        <v>73994.320000000007</v>
      </c>
      <c r="AO188" s="16">
        <v>10609</v>
      </c>
      <c r="AP188" s="16">
        <v>14184.19</v>
      </c>
      <c r="AQ188" s="16">
        <v>0</v>
      </c>
      <c r="AR188" s="16">
        <v>140732.24</v>
      </c>
      <c r="AS188" s="16">
        <v>27984.79</v>
      </c>
      <c r="AT188" s="16">
        <v>0</v>
      </c>
      <c r="AU188" s="16">
        <v>0</v>
      </c>
      <c r="AV188" s="16">
        <v>144671.42000000001</v>
      </c>
      <c r="AW188" s="16">
        <v>0</v>
      </c>
      <c r="AX188" s="16">
        <v>2951791.71</v>
      </c>
      <c r="AY188" s="34">
        <f t="shared" si="7"/>
        <v>0</v>
      </c>
      <c r="AZ188" s="16">
        <v>4619122.9400000004</v>
      </c>
      <c r="BA188" s="16">
        <v>0</v>
      </c>
      <c r="BB188" s="16">
        <v>196852.76</v>
      </c>
      <c r="BC188" s="16">
        <v>0</v>
      </c>
      <c r="BD188" s="16">
        <v>560121.96</v>
      </c>
      <c r="BE188" s="16">
        <v>0</v>
      </c>
      <c r="BF188" s="16">
        <v>0</v>
      </c>
      <c r="BG188" s="16">
        <v>0</v>
      </c>
      <c r="BH188" s="16">
        <f t="shared" si="8"/>
        <v>0</v>
      </c>
      <c r="BI188" s="16">
        <v>0</v>
      </c>
      <c r="BJ188" s="16">
        <v>12955</v>
      </c>
      <c r="BK188" s="16">
        <v>2910</v>
      </c>
      <c r="BL188" s="16">
        <v>78</v>
      </c>
      <c r="BM188" s="16">
        <v>0</v>
      </c>
      <c r="BN188" s="16">
        <v>-247</v>
      </c>
      <c r="BO188" s="16">
        <v>-111</v>
      </c>
      <c r="BP188" s="16">
        <v>-1133</v>
      </c>
      <c r="BQ188" s="16">
        <v>-424</v>
      </c>
      <c r="BR188" s="16">
        <v>64</v>
      </c>
      <c r="BS188" s="16">
        <v>7</v>
      </c>
      <c r="BT188" s="16">
        <v>-1521</v>
      </c>
      <c r="BU188" s="16">
        <v>-8</v>
      </c>
      <c r="BV188" s="16">
        <v>12570</v>
      </c>
      <c r="BW188" s="16">
        <v>24</v>
      </c>
      <c r="BX188" s="16">
        <v>306</v>
      </c>
      <c r="BY188" s="16">
        <v>102</v>
      </c>
      <c r="BZ188" s="16">
        <v>756</v>
      </c>
      <c r="CA188" s="16">
        <v>339</v>
      </c>
      <c r="CB188" s="16">
        <v>18</v>
      </c>
    </row>
    <row r="189" spans="1:80" s="19" customFormat="1" ht="15.6" x14ac:dyDescent="0.3">
      <c r="A189" s="10">
        <v>21</v>
      </c>
      <c r="B189" s="10" t="s">
        <v>223</v>
      </c>
      <c r="C189" s="10" t="s">
        <v>224</v>
      </c>
      <c r="D189" s="10" t="s">
        <v>561</v>
      </c>
      <c r="E189" s="10" t="s">
        <v>382</v>
      </c>
      <c r="F189" s="10" t="s">
        <v>552</v>
      </c>
      <c r="G189" s="16">
        <v>93686223.560000002</v>
      </c>
      <c r="H189" s="16">
        <v>93714714.510000005</v>
      </c>
      <c r="I189" s="16">
        <v>91698248.060000002</v>
      </c>
      <c r="J189" s="16">
        <v>41045986.5</v>
      </c>
      <c r="K189" s="16">
        <v>2104621.5</v>
      </c>
      <c r="L189" s="16">
        <v>13578310.77</v>
      </c>
      <c r="M189" s="16">
        <v>0</v>
      </c>
      <c r="N189" s="16">
        <v>0</v>
      </c>
      <c r="O189" s="16">
        <v>11754.12</v>
      </c>
      <c r="P189" s="16">
        <v>2396101.29</v>
      </c>
      <c r="Q189" s="16">
        <v>0</v>
      </c>
      <c r="R189" s="16">
        <v>0</v>
      </c>
      <c r="S189" s="16">
        <v>17802433.359999999</v>
      </c>
      <c r="T189" s="16">
        <v>4997407.88</v>
      </c>
      <c r="U189" s="16">
        <v>0</v>
      </c>
      <c r="V189" s="16">
        <v>0</v>
      </c>
      <c r="W189" s="16">
        <v>84642638.510000005</v>
      </c>
      <c r="X189" s="16">
        <v>71357.05</v>
      </c>
      <c r="Y189" s="16">
        <v>84713995.560000002</v>
      </c>
      <c r="Z189" s="18">
        <v>0.2114289</v>
      </c>
      <c r="AA189" s="18">
        <v>3.2000000000000001E-2</v>
      </c>
      <c r="AB189" s="16">
        <v>2706023.09</v>
      </c>
      <c r="AC189" s="16">
        <v>0</v>
      </c>
      <c r="AD189" s="16">
        <v>0</v>
      </c>
      <c r="AE189" s="16">
        <v>29063.22</v>
      </c>
      <c r="AF189" s="16">
        <v>896.99</v>
      </c>
      <c r="AG189" s="16">
        <f t="shared" si="6"/>
        <v>29960.210000000003</v>
      </c>
      <c r="AH189" s="16">
        <v>1256236.94</v>
      </c>
      <c r="AI189" s="16">
        <v>99688.19</v>
      </c>
      <c r="AJ189" s="16">
        <v>256994.21</v>
      </c>
      <c r="AK189" s="16">
        <v>0</v>
      </c>
      <c r="AL189" s="16">
        <v>246538.11</v>
      </c>
      <c r="AM189" s="16">
        <v>10017.67</v>
      </c>
      <c r="AN189" s="16">
        <v>75196.53</v>
      </c>
      <c r="AO189" s="16">
        <v>9548</v>
      </c>
      <c r="AP189" s="16">
        <v>0</v>
      </c>
      <c r="AQ189" s="16">
        <v>169346.98</v>
      </c>
      <c r="AR189" s="16">
        <v>201275.36</v>
      </c>
      <c r="AS189" s="16">
        <v>23416.63</v>
      </c>
      <c r="AT189" s="16">
        <v>2840</v>
      </c>
      <c r="AU189" s="16">
        <v>11012.38</v>
      </c>
      <c r="AV189" s="16">
        <v>49484.07</v>
      </c>
      <c r="AW189" s="16">
        <v>0</v>
      </c>
      <c r="AX189" s="16">
        <v>2514729.52</v>
      </c>
      <c r="AY189" s="34">
        <f t="shared" si="7"/>
        <v>0</v>
      </c>
      <c r="AZ189" s="16">
        <v>5979071.4299999997</v>
      </c>
      <c r="BA189" s="16">
        <v>1238</v>
      </c>
      <c r="BB189" s="16">
        <v>196792.64</v>
      </c>
      <c r="BC189" s="16">
        <v>0</v>
      </c>
      <c r="BD189" s="16">
        <v>489694.33</v>
      </c>
      <c r="BE189" s="16">
        <v>0</v>
      </c>
      <c r="BF189" s="16">
        <v>0</v>
      </c>
      <c r="BG189" s="16">
        <v>0</v>
      </c>
      <c r="BH189" s="16">
        <f t="shared" si="8"/>
        <v>0</v>
      </c>
      <c r="BI189" s="16">
        <v>0</v>
      </c>
      <c r="BJ189" s="16">
        <v>5844</v>
      </c>
      <c r="BK189" s="16">
        <v>3671</v>
      </c>
      <c r="BL189" s="16">
        <v>0</v>
      </c>
      <c r="BM189" s="16">
        <v>0</v>
      </c>
      <c r="BN189" s="16">
        <v>-217</v>
      </c>
      <c r="BO189" s="16">
        <v>-280</v>
      </c>
      <c r="BP189" s="16">
        <v>-1089</v>
      </c>
      <c r="BQ189" s="16">
        <v>-390</v>
      </c>
      <c r="BR189" s="16">
        <v>1</v>
      </c>
      <c r="BS189" s="16">
        <v>73</v>
      </c>
      <c r="BT189" s="16">
        <v>-329</v>
      </c>
      <c r="BU189" s="16">
        <v>-12</v>
      </c>
      <c r="BV189" s="16">
        <v>7272</v>
      </c>
      <c r="BW189" s="16">
        <v>16</v>
      </c>
      <c r="BX189" s="16">
        <v>143</v>
      </c>
      <c r="BY189" s="16">
        <v>26</v>
      </c>
      <c r="BZ189" s="16">
        <v>141</v>
      </c>
      <c r="CA189" s="16">
        <v>13</v>
      </c>
      <c r="CB189" s="16">
        <v>6</v>
      </c>
    </row>
    <row r="190" spans="1:80" s="19" customFormat="1" ht="15.6" x14ac:dyDescent="0.3">
      <c r="A190" s="10">
        <v>21</v>
      </c>
      <c r="B190" s="10" t="s">
        <v>227</v>
      </c>
      <c r="C190" s="10" t="s">
        <v>228</v>
      </c>
      <c r="D190" s="10" t="s">
        <v>562</v>
      </c>
      <c r="E190" s="10" t="s">
        <v>373</v>
      </c>
      <c r="F190" s="10" t="s">
        <v>552</v>
      </c>
      <c r="G190" s="16">
        <v>80971286.219999999</v>
      </c>
      <c r="H190" s="16">
        <v>80971286.219999999</v>
      </c>
      <c r="I190" s="16">
        <v>80014229.299999997</v>
      </c>
      <c r="J190" s="16">
        <v>15829886.66</v>
      </c>
      <c r="K190" s="16">
        <v>2700327.96</v>
      </c>
      <c r="L190" s="16">
        <v>15601560.960000001</v>
      </c>
      <c r="M190" s="16">
        <v>0</v>
      </c>
      <c r="N190" s="16">
        <v>0</v>
      </c>
      <c r="O190" s="16">
        <v>186272.62</v>
      </c>
      <c r="P190" s="16">
        <v>3514150.28</v>
      </c>
      <c r="Q190" s="16">
        <v>0</v>
      </c>
      <c r="R190" s="16">
        <v>0</v>
      </c>
      <c r="S190" s="16">
        <v>28529930.23</v>
      </c>
      <c r="T190" s="16">
        <v>9365151.5600000005</v>
      </c>
      <c r="U190" s="16">
        <v>0</v>
      </c>
      <c r="V190" s="16">
        <v>0</v>
      </c>
      <c r="W190" s="16">
        <v>78744482.819999993</v>
      </c>
      <c r="X190" s="16">
        <v>0</v>
      </c>
      <c r="Y190" s="16">
        <v>78744482.819999993</v>
      </c>
      <c r="Z190" s="18">
        <v>0.1732312</v>
      </c>
      <c r="AA190" s="18">
        <v>3.8300000000000001E-2</v>
      </c>
      <c r="AB190" s="16">
        <v>3017202.55</v>
      </c>
      <c r="AC190" s="16">
        <v>0</v>
      </c>
      <c r="AD190" s="16">
        <v>0</v>
      </c>
      <c r="AE190" s="16">
        <v>0</v>
      </c>
      <c r="AF190" s="16">
        <v>0</v>
      </c>
      <c r="AG190" s="16">
        <f t="shared" si="6"/>
        <v>0</v>
      </c>
      <c r="AH190" s="16">
        <v>1597846.18</v>
      </c>
      <c r="AI190" s="16">
        <v>135323.23000000001</v>
      </c>
      <c r="AJ190" s="16">
        <v>392465.11</v>
      </c>
      <c r="AK190" s="16">
        <v>0</v>
      </c>
      <c r="AL190" s="16">
        <v>252370.02</v>
      </c>
      <c r="AM190" s="16">
        <v>7088.5</v>
      </c>
      <c r="AN190" s="16">
        <v>57219.88</v>
      </c>
      <c r="AO190" s="16">
        <v>10609</v>
      </c>
      <c r="AP190" s="16">
        <v>12827</v>
      </c>
      <c r="AQ190" s="16">
        <v>0</v>
      </c>
      <c r="AR190" s="16">
        <v>173146.38</v>
      </c>
      <c r="AS190" s="16">
        <v>22327.54</v>
      </c>
      <c r="AT190" s="16">
        <v>0</v>
      </c>
      <c r="AU190" s="16">
        <v>941.28</v>
      </c>
      <c r="AV190" s="16">
        <v>34824.99</v>
      </c>
      <c r="AW190" s="16">
        <v>0</v>
      </c>
      <c r="AX190" s="16">
        <v>2906688.77</v>
      </c>
      <c r="AY190" s="34">
        <f t="shared" si="7"/>
        <v>0</v>
      </c>
      <c r="AZ190" s="16">
        <v>4643843.18</v>
      </c>
      <c r="BA190" s="16">
        <v>4046.67</v>
      </c>
      <c r="BB190" s="16">
        <v>196852.4</v>
      </c>
      <c r="BC190" s="16">
        <v>0</v>
      </c>
      <c r="BD190" s="16">
        <v>545200.4</v>
      </c>
      <c r="BE190" s="16">
        <v>0</v>
      </c>
      <c r="BF190" s="16">
        <v>0</v>
      </c>
      <c r="BG190" s="16">
        <v>0</v>
      </c>
      <c r="BH190" s="16">
        <f t="shared" si="8"/>
        <v>0</v>
      </c>
      <c r="BI190" s="16">
        <v>0</v>
      </c>
      <c r="BJ190" s="16">
        <v>12223</v>
      </c>
      <c r="BK190" s="16">
        <v>4981</v>
      </c>
      <c r="BL190" s="16">
        <v>40</v>
      </c>
      <c r="BM190" s="16">
        <v>0</v>
      </c>
      <c r="BN190" s="16">
        <v>-204</v>
      </c>
      <c r="BO190" s="16">
        <v>-132</v>
      </c>
      <c r="BP190" s="16">
        <v>-1413</v>
      </c>
      <c r="BQ190" s="16">
        <v>-494</v>
      </c>
      <c r="BR190" s="16">
        <v>80</v>
      </c>
      <c r="BS190" s="16">
        <v>0</v>
      </c>
      <c r="BT190" s="16">
        <v>-1092</v>
      </c>
      <c r="BU190" s="16">
        <v>-8</v>
      </c>
      <c r="BV190" s="16">
        <v>13981</v>
      </c>
      <c r="BW190" s="16">
        <v>14</v>
      </c>
      <c r="BX190" s="16">
        <v>190</v>
      </c>
      <c r="BY190" s="16">
        <v>45</v>
      </c>
      <c r="BZ190" s="16">
        <v>807</v>
      </c>
      <c r="CA190" s="16">
        <v>0</v>
      </c>
      <c r="CB190" s="16">
        <v>50</v>
      </c>
    </row>
    <row r="191" spans="1:80" s="19" customFormat="1" ht="15.6" x14ac:dyDescent="0.3">
      <c r="A191" s="10">
        <v>21</v>
      </c>
      <c r="B191" s="10" t="s">
        <v>229</v>
      </c>
      <c r="C191" s="10" t="s">
        <v>67</v>
      </c>
      <c r="D191" s="10" t="s">
        <v>549</v>
      </c>
      <c r="E191" s="10" t="s">
        <v>364</v>
      </c>
      <c r="F191" s="10" t="s">
        <v>550</v>
      </c>
      <c r="G191" s="16">
        <v>88635266.109999999</v>
      </c>
      <c r="H191" s="16">
        <v>88643028.75</v>
      </c>
      <c r="I191" s="16">
        <v>85902059.099999994</v>
      </c>
      <c r="J191" s="16">
        <v>32888.32</v>
      </c>
      <c r="K191" s="16">
        <v>7944234.5199999996</v>
      </c>
      <c r="L191" s="16">
        <v>31844424.73</v>
      </c>
      <c r="M191" s="16">
        <v>0</v>
      </c>
      <c r="N191" s="16">
        <v>0</v>
      </c>
      <c r="O191" s="16">
        <v>15274</v>
      </c>
      <c r="P191" s="16">
        <v>5057181.32</v>
      </c>
      <c r="Q191" s="16">
        <v>0</v>
      </c>
      <c r="R191" s="16">
        <v>0</v>
      </c>
      <c r="S191" s="16">
        <v>24687757.579999998</v>
      </c>
      <c r="T191" s="16">
        <v>12617425.720000001</v>
      </c>
      <c r="U191" s="16">
        <v>0</v>
      </c>
      <c r="V191" s="16">
        <v>0</v>
      </c>
      <c r="W191" s="16">
        <v>86043496.650000006</v>
      </c>
      <c r="X191" s="16">
        <v>10458.39</v>
      </c>
      <c r="Y191" s="16">
        <v>86053955.040000007</v>
      </c>
      <c r="Z191" s="18">
        <v>0.12974840000000001</v>
      </c>
      <c r="AA191" s="18">
        <v>4.4400000000000002E-2</v>
      </c>
      <c r="AB191" s="16">
        <v>3817808.43</v>
      </c>
      <c r="AC191" s="16">
        <v>0</v>
      </c>
      <c r="AD191" s="16">
        <v>0</v>
      </c>
      <c r="AE191" s="16">
        <v>7762.64</v>
      </c>
      <c r="AF191" s="16">
        <v>804.44</v>
      </c>
      <c r="AG191" s="16">
        <f t="shared" si="6"/>
        <v>8567.08</v>
      </c>
      <c r="AH191" s="16">
        <v>2137354.73</v>
      </c>
      <c r="AI191" s="16">
        <v>174364.42</v>
      </c>
      <c r="AJ191" s="16">
        <v>489845.57</v>
      </c>
      <c r="AK191" s="16">
        <v>24500.42</v>
      </c>
      <c r="AL191" s="16">
        <v>305692.40000000002</v>
      </c>
      <c r="AM191" s="16">
        <v>8660.6</v>
      </c>
      <c r="AN191" s="16">
        <v>49599.72</v>
      </c>
      <c r="AO191" s="16">
        <v>11139</v>
      </c>
      <c r="AP191" s="16">
        <v>45239.29</v>
      </c>
      <c r="AQ191" s="16">
        <v>0</v>
      </c>
      <c r="AR191" s="16">
        <v>132509.42000000001</v>
      </c>
      <c r="AS191" s="16">
        <v>50911.81</v>
      </c>
      <c r="AT191" s="16">
        <v>14995.83</v>
      </c>
      <c r="AU191" s="16">
        <v>986.8</v>
      </c>
      <c r="AV191" s="16">
        <v>35596.71</v>
      </c>
      <c r="AW191" s="16">
        <v>0</v>
      </c>
      <c r="AX191" s="16">
        <v>3587237.91</v>
      </c>
      <c r="AY191" s="34">
        <f t="shared" si="7"/>
        <v>0</v>
      </c>
      <c r="AZ191" s="16">
        <v>1347928.38</v>
      </c>
      <c r="BA191" s="16">
        <v>0</v>
      </c>
      <c r="BB191" s="16">
        <v>196853</v>
      </c>
      <c r="BC191" s="16">
        <v>0</v>
      </c>
      <c r="BD191" s="16">
        <v>771115.59</v>
      </c>
      <c r="BE191" s="16">
        <v>0</v>
      </c>
      <c r="BF191" s="16">
        <v>0</v>
      </c>
      <c r="BG191" s="16">
        <v>0</v>
      </c>
      <c r="BH191" s="16">
        <f t="shared" si="8"/>
        <v>0</v>
      </c>
      <c r="BI191" s="16">
        <v>0</v>
      </c>
      <c r="BJ191" s="16">
        <v>11883</v>
      </c>
      <c r="BK191" s="16">
        <v>6462</v>
      </c>
      <c r="BL191" s="16">
        <v>0</v>
      </c>
      <c r="BM191" s="16">
        <v>0</v>
      </c>
      <c r="BN191" s="16">
        <v>-237</v>
      </c>
      <c r="BO191" s="16">
        <v>-427</v>
      </c>
      <c r="BP191" s="16">
        <v>-2997</v>
      </c>
      <c r="BQ191" s="16">
        <v>-1337</v>
      </c>
      <c r="BR191" s="16">
        <v>51</v>
      </c>
      <c r="BS191" s="16">
        <v>-80</v>
      </c>
      <c r="BT191" s="16">
        <v>-1399</v>
      </c>
      <c r="BU191" s="16">
        <v>-2</v>
      </c>
      <c r="BV191" s="16">
        <v>11917</v>
      </c>
      <c r="BW191" s="16">
        <v>7</v>
      </c>
      <c r="BX191" s="16">
        <v>364</v>
      </c>
      <c r="BY191" s="16">
        <v>158</v>
      </c>
      <c r="BZ191" s="16">
        <v>655</v>
      </c>
      <c r="CA191" s="16">
        <v>207</v>
      </c>
      <c r="CB191" s="16">
        <v>15</v>
      </c>
    </row>
    <row r="192" spans="1:80" ht="15.6" x14ac:dyDescent="0.25">
      <c r="BF192" s="67" t="s">
        <v>590</v>
      </c>
    </row>
  </sheetData>
  <mergeCells count="5">
    <mergeCell ref="BX4:CB4"/>
    <mergeCell ref="J4:L4"/>
    <mergeCell ref="M4:N4"/>
    <mergeCell ref="O4:P4"/>
    <mergeCell ref="Q4:R4"/>
  </mergeCells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ar12ch13</vt:lpstr>
      <vt:lpstr>ar10ch13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FY12 AUDITED ANNUAL REPORTS </dc:title>
  <dc:creator>Finan, Debra  (USTP)</dc:creator>
  <cp:lastModifiedBy>Chery, Rose</cp:lastModifiedBy>
  <dcterms:created xsi:type="dcterms:W3CDTF">2010-12-09T13:46:49Z</dcterms:created>
  <dcterms:modified xsi:type="dcterms:W3CDTF">2017-11-09T19:23:28Z</dcterms:modified>
</cp:coreProperties>
</file>