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pository\internet\"/>
    </mc:Choice>
  </mc:AlternateContent>
  <bookViews>
    <workbookView xWindow="120" yWindow="96" windowWidth="15576" windowHeight="9816"/>
  </bookViews>
  <sheets>
    <sheet name="A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V6" i="1" l="1"/>
  <c r="V5" i="1"/>
  <c r="Q6" i="1"/>
  <c r="Q5" i="1"/>
  <c r="BM97" i="1" l="1"/>
  <c r="BC97" i="1"/>
  <c r="AJ97" i="1"/>
  <c r="J97" i="1"/>
  <c r="BM85" i="1"/>
  <c r="AJ85" i="1"/>
  <c r="J85" i="1"/>
  <c r="AU163" i="1" l="1"/>
  <c r="BC95" i="1" l="1"/>
  <c r="AU95" i="1"/>
  <c r="AD76" i="1" l="1"/>
  <c r="AU73" i="1" l="1"/>
  <c r="AU72" i="1"/>
  <c r="AU71" i="1"/>
  <c r="AU70" i="1"/>
  <c r="AU69" i="1"/>
  <c r="AU67" i="1"/>
  <c r="AU66" i="1"/>
  <c r="AU65" i="1"/>
  <c r="AU101" i="1" l="1"/>
  <c r="AU99" i="1"/>
  <c r="AU104" i="1" l="1"/>
  <c r="AU41" i="1" l="1"/>
  <c r="J188" i="1" l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6" i="1"/>
  <c r="J95" i="1"/>
  <c r="J94" i="1"/>
  <c r="J93" i="1"/>
  <c r="J92" i="1"/>
  <c r="J91" i="1"/>
  <c r="J90" i="1"/>
  <c r="J89" i="1"/>
  <c r="J88" i="1"/>
  <c r="J87" i="1"/>
  <c r="J86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 l="1"/>
  <c r="AU158" i="1" l="1"/>
  <c r="AU89" i="1" l="1"/>
  <c r="BM188" i="1" l="1"/>
  <c r="BM187" i="1"/>
  <c r="BM186" i="1"/>
  <c r="BM185" i="1"/>
  <c r="BM184" i="1"/>
  <c r="BM183" i="1"/>
  <c r="BM182" i="1"/>
  <c r="BM181" i="1"/>
  <c r="BM180" i="1"/>
  <c r="BM179" i="1"/>
  <c r="BM178" i="1"/>
  <c r="BM177" i="1"/>
  <c r="BM176" i="1"/>
  <c r="BM175" i="1"/>
  <c r="BM174" i="1"/>
  <c r="BM173" i="1"/>
  <c r="BM172" i="1"/>
  <c r="BM171" i="1"/>
  <c r="BM170" i="1"/>
  <c r="BM169" i="1"/>
  <c r="BM168" i="1"/>
  <c r="BM167" i="1"/>
  <c r="BM166" i="1"/>
  <c r="BM165" i="1"/>
  <c r="BM164" i="1"/>
  <c r="BM163" i="1"/>
  <c r="BM162" i="1"/>
  <c r="BM161" i="1"/>
  <c r="BM160" i="1"/>
  <c r="BM159" i="1"/>
  <c r="BM158" i="1"/>
  <c r="BM157" i="1"/>
  <c r="BM156" i="1"/>
  <c r="BM155" i="1"/>
  <c r="BM154" i="1"/>
  <c r="BM153" i="1"/>
  <c r="BM152" i="1"/>
  <c r="BM151" i="1"/>
  <c r="BM150" i="1"/>
  <c r="BM149" i="1"/>
  <c r="BM148" i="1"/>
  <c r="BM147" i="1"/>
  <c r="BM146" i="1"/>
  <c r="BM145" i="1"/>
  <c r="BM144" i="1"/>
  <c r="BM143" i="1"/>
  <c r="BM142" i="1"/>
  <c r="BM141" i="1"/>
  <c r="BM140" i="1"/>
  <c r="BM139" i="1"/>
  <c r="BM138" i="1"/>
  <c r="BM137" i="1"/>
  <c r="BM136" i="1"/>
  <c r="BM135" i="1"/>
  <c r="BM134" i="1"/>
  <c r="BM133" i="1"/>
  <c r="BM132" i="1"/>
  <c r="BM131" i="1"/>
  <c r="BM130" i="1"/>
  <c r="BM129" i="1"/>
  <c r="BM128" i="1"/>
  <c r="BM127" i="1"/>
  <c r="BM126" i="1"/>
  <c r="BM125" i="1"/>
  <c r="BM124" i="1"/>
  <c r="BM123" i="1"/>
  <c r="BM122" i="1"/>
  <c r="BM121" i="1"/>
  <c r="BM120" i="1"/>
  <c r="BM119" i="1"/>
  <c r="BM118" i="1"/>
  <c r="BM117" i="1"/>
  <c r="BM116" i="1"/>
  <c r="BM115" i="1"/>
  <c r="BM114" i="1"/>
  <c r="BM113" i="1"/>
  <c r="BM112" i="1"/>
  <c r="BM111" i="1"/>
  <c r="BM110" i="1"/>
  <c r="BM109" i="1"/>
  <c r="BM108" i="1"/>
  <c r="BM107" i="1"/>
  <c r="BM106" i="1"/>
  <c r="BM105" i="1"/>
  <c r="BM104" i="1"/>
  <c r="BM103" i="1"/>
  <c r="BM102" i="1"/>
  <c r="BM101" i="1"/>
  <c r="BM100" i="1"/>
  <c r="BM99" i="1"/>
  <c r="BM98" i="1"/>
  <c r="BM96" i="1"/>
  <c r="BM95" i="1"/>
  <c r="BM94" i="1"/>
  <c r="BM93" i="1"/>
  <c r="BM92" i="1"/>
  <c r="BM91" i="1"/>
  <c r="BM90" i="1"/>
  <c r="BM89" i="1"/>
  <c r="BM88" i="1"/>
  <c r="BM87" i="1"/>
  <c r="BM86" i="1"/>
  <c r="BM84" i="1"/>
  <c r="BM83" i="1"/>
  <c r="BM82" i="1"/>
  <c r="BM81" i="1"/>
  <c r="BM80" i="1"/>
  <c r="BM79" i="1"/>
  <c r="BM78" i="1"/>
  <c r="BM77" i="1"/>
  <c r="BM76" i="1"/>
  <c r="BM75" i="1"/>
  <c r="BM74" i="1"/>
  <c r="BM73" i="1"/>
  <c r="BM72" i="1"/>
  <c r="BM71" i="1"/>
  <c r="BM70" i="1"/>
  <c r="BM69" i="1"/>
  <c r="BM67" i="1"/>
  <c r="BM66" i="1"/>
  <c r="BM65" i="1"/>
  <c r="BM64" i="1"/>
  <c r="BM63" i="1"/>
  <c r="BM62" i="1"/>
  <c r="BM61" i="1"/>
  <c r="BM60" i="1"/>
  <c r="BM59" i="1"/>
  <c r="BM58" i="1"/>
  <c r="BM57" i="1"/>
  <c r="BM56" i="1"/>
  <c r="BM55" i="1"/>
  <c r="BM54" i="1"/>
  <c r="BM53" i="1"/>
  <c r="BM52" i="1"/>
  <c r="BM51" i="1"/>
  <c r="BM50" i="1"/>
  <c r="BM49" i="1"/>
  <c r="BM48" i="1"/>
  <c r="BM47" i="1"/>
  <c r="BM46" i="1"/>
  <c r="BM45" i="1"/>
  <c r="BM44" i="1"/>
  <c r="BM43" i="1"/>
  <c r="BM42" i="1"/>
  <c r="BM41" i="1"/>
  <c r="BM40" i="1"/>
  <c r="BM39" i="1"/>
  <c r="BM38" i="1"/>
  <c r="BM37" i="1"/>
  <c r="BM36" i="1"/>
  <c r="BM35" i="1"/>
  <c r="BM34" i="1"/>
  <c r="BM33" i="1"/>
  <c r="BM32" i="1"/>
  <c r="BM31" i="1"/>
  <c r="BM30" i="1"/>
  <c r="BM29" i="1"/>
  <c r="BM28" i="1"/>
  <c r="BM27" i="1"/>
  <c r="BM26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C188" i="1"/>
  <c r="BC187" i="1"/>
  <c r="BC186" i="1"/>
  <c r="BC185" i="1"/>
  <c r="BC184" i="1"/>
  <c r="BC183" i="1"/>
  <c r="BC182" i="1"/>
  <c r="BC181" i="1"/>
  <c r="BC180" i="1"/>
  <c r="BC179" i="1"/>
  <c r="BC178" i="1"/>
  <c r="BC177" i="1"/>
  <c r="BC176" i="1"/>
  <c r="BC175" i="1"/>
  <c r="BC174" i="1"/>
  <c r="BC173" i="1"/>
  <c r="BC172" i="1"/>
  <c r="BC171" i="1"/>
  <c r="BC170" i="1"/>
  <c r="BC169" i="1"/>
  <c r="BC168" i="1"/>
  <c r="BC167" i="1"/>
  <c r="BC166" i="1"/>
  <c r="BC165" i="1"/>
  <c r="BC164" i="1"/>
  <c r="BC163" i="1"/>
  <c r="BC162" i="1"/>
  <c r="BC161" i="1"/>
  <c r="BC160" i="1"/>
  <c r="BC159" i="1"/>
  <c r="BC158" i="1"/>
  <c r="BC157" i="1"/>
  <c r="BC156" i="1"/>
  <c r="BC155" i="1"/>
  <c r="BC154" i="1"/>
  <c r="BC153" i="1"/>
  <c r="BC152" i="1"/>
  <c r="BC151" i="1"/>
  <c r="BC150" i="1"/>
  <c r="BC149" i="1"/>
  <c r="BC148" i="1"/>
  <c r="BC147" i="1"/>
  <c r="BC146" i="1"/>
  <c r="BC145" i="1"/>
  <c r="BC144" i="1"/>
  <c r="BC143" i="1"/>
  <c r="BC142" i="1"/>
  <c r="BC141" i="1"/>
  <c r="BC140" i="1"/>
  <c r="BC139" i="1"/>
  <c r="BC138" i="1"/>
  <c r="BC137" i="1"/>
  <c r="BC136" i="1"/>
  <c r="BC135" i="1"/>
  <c r="BC134" i="1"/>
  <c r="BC133" i="1"/>
  <c r="BC132" i="1"/>
  <c r="BC131" i="1"/>
  <c r="BC130" i="1"/>
  <c r="BC129" i="1"/>
  <c r="BC128" i="1"/>
  <c r="BC127" i="1"/>
  <c r="BC126" i="1"/>
  <c r="BC125" i="1"/>
  <c r="BC124" i="1"/>
  <c r="BC123" i="1"/>
  <c r="BC122" i="1"/>
  <c r="BC121" i="1"/>
  <c r="BC120" i="1"/>
  <c r="BC119" i="1"/>
  <c r="BC118" i="1"/>
  <c r="BC117" i="1"/>
  <c r="BC116" i="1"/>
  <c r="BC115" i="1"/>
  <c r="BC114" i="1"/>
  <c r="BC113" i="1"/>
  <c r="BC112" i="1"/>
  <c r="BC111" i="1"/>
  <c r="BC110" i="1"/>
  <c r="BC109" i="1"/>
  <c r="BC108" i="1"/>
  <c r="BC107" i="1"/>
  <c r="BC106" i="1"/>
  <c r="BC105" i="1"/>
  <c r="BC104" i="1"/>
  <c r="BC103" i="1"/>
  <c r="BC102" i="1"/>
  <c r="BC101" i="1"/>
  <c r="BC100" i="1"/>
  <c r="BC99" i="1"/>
  <c r="BC98" i="1"/>
  <c r="BC96" i="1"/>
  <c r="BC94" i="1"/>
  <c r="BC93" i="1"/>
  <c r="BC92" i="1"/>
  <c r="BC91" i="1"/>
  <c r="BC90" i="1"/>
  <c r="BC89" i="1"/>
  <c r="BC88" i="1"/>
  <c r="BC87" i="1"/>
  <c r="BC86" i="1"/>
  <c r="BC84" i="1"/>
  <c r="BC83" i="1"/>
  <c r="BC82" i="1"/>
  <c r="BC81" i="1"/>
  <c r="BC80" i="1"/>
  <c r="BC79" i="1"/>
  <c r="BC78" i="1"/>
  <c r="BC77" i="1"/>
  <c r="BC76" i="1"/>
  <c r="BC75" i="1"/>
  <c r="BC74" i="1"/>
  <c r="BC73" i="1"/>
  <c r="BC72" i="1"/>
  <c r="BC71" i="1"/>
  <c r="BC70" i="1"/>
  <c r="BC69" i="1"/>
  <c r="BC67" i="1"/>
  <c r="BC66" i="1"/>
  <c r="BC65" i="1"/>
  <c r="BC64" i="1"/>
  <c r="BC63" i="1"/>
  <c r="BC62" i="1"/>
  <c r="BC61" i="1"/>
  <c r="BC60" i="1"/>
  <c r="BC59" i="1"/>
  <c r="BC58" i="1"/>
  <c r="BC57" i="1"/>
  <c r="BC56" i="1"/>
  <c r="BC55" i="1"/>
  <c r="BC54" i="1"/>
  <c r="BC53" i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AJ188" i="1" l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6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9" i="1"/>
  <c r="AJ98" i="1"/>
  <c r="AJ96" i="1"/>
  <c r="AJ95" i="1"/>
  <c r="AJ94" i="1"/>
  <c r="AJ93" i="1"/>
  <c r="AJ92" i="1"/>
  <c r="AJ91" i="1"/>
  <c r="AJ90" i="1"/>
  <c r="AJ89" i="1"/>
  <c r="AJ88" i="1"/>
  <c r="AJ87" i="1"/>
  <c r="AJ86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U60" i="1" l="1"/>
  <c r="AD60" i="1"/>
  <c r="AC60" i="1"/>
</calcChain>
</file>

<file path=xl/sharedStrings.xml><?xml version="1.0" encoding="utf-8"?>
<sst xmlns="http://schemas.openxmlformats.org/spreadsheetml/2006/main" count="995" uniqueCount="603">
  <si>
    <t>Anderson</t>
  </si>
  <si>
    <t>Kevin</t>
  </si>
  <si>
    <t>Balboa</t>
  </si>
  <si>
    <t>Isabel</t>
  </si>
  <si>
    <t>Bankowski</t>
  </si>
  <si>
    <t>Carolyn</t>
  </si>
  <si>
    <t>Barkley</t>
  </si>
  <si>
    <t>Locke</t>
  </si>
  <si>
    <t>Barkley, Jr.</t>
  </si>
  <si>
    <t>Harold</t>
  </si>
  <si>
    <t>Bassel</t>
  </si>
  <si>
    <t>Pamela</t>
  </si>
  <si>
    <t>Bates</t>
  </si>
  <si>
    <t>Carl</t>
  </si>
  <si>
    <t>Beaulieu</t>
  </si>
  <si>
    <t>Sterling</t>
  </si>
  <si>
    <t>Bell</t>
  </si>
  <si>
    <t>J.C.</t>
  </si>
  <si>
    <t>Billingslea, Jr.</t>
  </si>
  <si>
    <t>Thomas</t>
  </si>
  <si>
    <t>Black, Jr.</t>
  </si>
  <si>
    <t>Joseph</t>
  </si>
  <si>
    <t>Boyajian</t>
  </si>
  <si>
    <t>John</t>
  </si>
  <si>
    <t>Bronitsky</t>
  </si>
  <si>
    <t>Martha</t>
  </si>
  <si>
    <t>Brothers</t>
  </si>
  <si>
    <t>Robert</t>
  </si>
  <si>
    <t>Brown</t>
  </si>
  <si>
    <t>Sylvia</t>
  </si>
  <si>
    <t>Brunner</t>
  </si>
  <si>
    <t>Daniel</t>
  </si>
  <si>
    <t>Burden</t>
  </si>
  <si>
    <t>Beverly</t>
  </si>
  <si>
    <t>Burrell</t>
  </si>
  <si>
    <t>Gregory</t>
  </si>
  <si>
    <t>Carlson</t>
  </si>
  <si>
    <t>Kyle</t>
  </si>
  <si>
    <t>Carrion</t>
  </si>
  <si>
    <t>Jose</t>
  </si>
  <si>
    <t>Celli</t>
  </si>
  <si>
    <t>Andrea</t>
  </si>
  <si>
    <t>Chael</t>
  </si>
  <si>
    <t>Paul</t>
  </si>
  <si>
    <t>Clark</t>
  </si>
  <si>
    <t>Michael</t>
  </si>
  <si>
    <t>Cohen</t>
  </si>
  <si>
    <t>Amrane</t>
  </si>
  <si>
    <t>Combs-Skinner</t>
  </si>
  <si>
    <t>Marsha</t>
  </si>
  <si>
    <t>Compton</t>
  </si>
  <si>
    <t>Larry</t>
  </si>
  <si>
    <t>Cosby</t>
  </si>
  <si>
    <t>Ellen</t>
  </si>
  <si>
    <t>Countryman</t>
  </si>
  <si>
    <t>Janna</t>
  </si>
  <si>
    <t>Crawford</t>
  </si>
  <si>
    <t>Annette</t>
  </si>
  <si>
    <t>Cuntz</t>
  </si>
  <si>
    <t>Warren</t>
  </si>
  <si>
    <t>Curry</t>
  </si>
  <si>
    <t>Nancy</t>
  </si>
  <si>
    <t>Cusick</t>
  </si>
  <si>
    <t>David</t>
  </si>
  <si>
    <t>Danielson</t>
  </si>
  <si>
    <t>Rodney</t>
  </si>
  <si>
    <t>Decker</t>
  </si>
  <si>
    <t>Donald</t>
  </si>
  <si>
    <t>DeHart, III</t>
  </si>
  <si>
    <t>Charles</t>
  </si>
  <si>
    <t>DeLaney</t>
  </si>
  <si>
    <t>Ann</t>
  </si>
  <si>
    <t>Derham-Burk</t>
  </si>
  <si>
    <t>Devin</t>
  </si>
  <si>
    <t>DeRosa</t>
  </si>
  <si>
    <t>Marianne</t>
  </si>
  <si>
    <t>Dockery</t>
  </si>
  <si>
    <t>Kathy</t>
  </si>
  <si>
    <t>Drewes</t>
  </si>
  <si>
    <t>Wayne</t>
  </si>
  <si>
    <t>Drummond</t>
  </si>
  <si>
    <t>Dunbar</t>
  </si>
  <si>
    <t>Carol</t>
  </si>
  <si>
    <t>Fessenden</t>
  </si>
  <si>
    <t>Peter</t>
  </si>
  <si>
    <t>Fitzgerald, K.M.</t>
  </si>
  <si>
    <t>K. Michael</t>
  </si>
  <si>
    <t>Germeraad</t>
  </si>
  <si>
    <t>Godare</t>
  </si>
  <si>
    <t>Goodman</t>
  </si>
  <si>
    <t>Adam</t>
  </si>
  <si>
    <t>Greenberg</t>
  </si>
  <si>
    <t>Marie-Ann</t>
  </si>
  <si>
    <t>Greer</t>
  </si>
  <si>
    <t>Russell</t>
  </si>
  <si>
    <t>Grigsby</t>
  </si>
  <si>
    <t>Grossman</t>
  </si>
  <si>
    <t>Mary</t>
  </si>
  <si>
    <t>Harring</t>
  </si>
  <si>
    <t>Mark</t>
  </si>
  <si>
    <t>Hart</t>
  </si>
  <si>
    <t>Leigh</t>
  </si>
  <si>
    <t>Hastings</t>
  </si>
  <si>
    <t>E. Eugene</t>
  </si>
  <si>
    <t>Henley, Jr.</t>
  </si>
  <si>
    <t>James</t>
  </si>
  <si>
    <t>Hildebrand, III</t>
  </si>
  <si>
    <t>Henry</t>
  </si>
  <si>
    <t>Howe</t>
  </si>
  <si>
    <t>Hu</t>
  </si>
  <si>
    <t>Howard</t>
  </si>
  <si>
    <t>Hyman</t>
  </si>
  <si>
    <t>Ivy</t>
  </si>
  <si>
    <t>Timothy</t>
  </si>
  <si>
    <t>Johnson</t>
  </si>
  <si>
    <t>Jan</t>
  </si>
  <si>
    <t>Kearney</t>
  </si>
  <si>
    <t>Kerney</t>
  </si>
  <si>
    <t>Gwendolyn</t>
  </si>
  <si>
    <t>Kerns</t>
  </si>
  <si>
    <t>Dianne</t>
  </si>
  <si>
    <t>King</t>
  </si>
  <si>
    <t>Lawrence</t>
  </si>
  <si>
    <t>William</t>
  </si>
  <si>
    <t>Le</t>
  </si>
  <si>
    <t>Huon</t>
  </si>
  <si>
    <t>Leavitt</t>
  </si>
  <si>
    <t>Kathleen</t>
  </si>
  <si>
    <t>Long</t>
  </si>
  <si>
    <t>Fred</t>
  </si>
  <si>
    <t>Macco</t>
  </si>
  <si>
    <t>Maney</t>
  </si>
  <si>
    <t>Edward</t>
  </si>
  <si>
    <t>Marshall</t>
  </si>
  <si>
    <t>Marilyn</t>
  </si>
  <si>
    <t>Massey</t>
  </si>
  <si>
    <t>Elaina</t>
  </si>
  <si>
    <t>McCallister</t>
  </si>
  <si>
    <t>Meredith</t>
  </si>
  <si>
    <t>O. Byron</t>
  </si>
  <si>
    <t>Meyer</t>
  </si>
  <si>
    <t>Lydia</t>
  </si>
  <si>
    <t>Miller</t>
  </si>
  <si>
    <t>Debra</t>
  </si>
  <si>
    <t>Mogavero</t>
  </si>
  <si>
    <t>Albert</t>
  </si>
  <si>
    <t>Musgrave, II</t>
  </si>
  <si>
    <t>Niklas</t>
  </si>
  <si>
    <t>Cynthia</t>
  </si>
  <si>
    <t>Oliveras-Rivera</t>
  </si>
  <si>
    <t>Alejandro</t>
  </si>
  <si>
    <t>Pappalardo</t>
  </si>
  <si>
    <t>Denise</t>
  </si>
  <si>
    <t>Powers</t>
  </si>
  <si>
    <t>Reiber</t>
  </si>
  <si>
    <t>George</t>
  </si>
  <si>
    <t>Reigle</t>
  </si>
  <si>
    <t>Frederick</t>
  </si>
  <si>
    <t>Ridgway</t>
  </si>
  <si>
    <t>Rodgers</t>
  </si>
  <si>
    <t>Brett</t>
  </si>
  <si>
    <t>Rodriguez</t>
  </si>
  <si>
    <t>Keith</t>
  </si>
  <si>
    <t>Rosenthal</t>
  </si>
  <si>
    <t>Rucinski</t>
  </si>
  <si>
    <t>Russo</t>
  </si>
  <si>
    <t>Sapir</t>
  </si>
  <si>
    <t>Jeffrey</t>
  </si>
  <si>
    <t>Sensenich</t>
  </si>
  <si>
    <t>Sikes</t>
  </si>
  <si>
    <t>Lucy</t>
  </si>
  <si>
    <t>Simon</t>
  </si>
  <si>
    <t>Skelton</t>
  </si>
  <si>
    <t>Smith</t>
  </si>
  <si>
    <t>Terry</t>
  </si>
  <si>
    <t>Stearns</t>
  </si>
  <si>
    <t>Glenn</t>
  </si>
  <si>
    <t>Stewart</t>
  </si>
  <si>
    <t>Still</t>
  </si>
  <si>
    <t>C. Kenneth</t>
  </si>
  <si>
    <t>Sumski</t>
  </si>
  <si>
    <t>Swimelar</t>
  </si>
  <si>
    <t>Talton</t>
  </si>
  <si>
    <t>Thornburg</t>
  </si>
  <si>
    <t>Jon</t>
  </si>
  <si>
    <t>Townson</t>
  </si>
  <si>
    <t>Mary Ida</t>
  </si>
  <si>
    <t>Truman</t>
  </si>
  <si>
    <t>Tim</t>
  </si>
  <si>
    <t>Van Meter</t>
  </si>
  <si>
    <t>Vardaman</t>
  </si>
  <si>
    <t>M. Terre</t>
  </si>
  <si>
    <t>Vaughn</t>
  </si>
  <si>
    <t>Waage</t>
  </si>
  <si>
    <t>Warford</t>
  </si>
  <si>
    <t>Weatherford</t>
  </si>
  <si>
    <t>Laurie</t>
  </si>
  <si>
    <t>Wein</t>
  </si>
  <si>
    <t>Dale</t>
  </si>
  <si>
    <t>Weiner</t>
  </si>
  <si>
    <t>Robin</t>
  </si>
  <si>
    <t>Whaley</t>
  </si>
  <si>
    <t>Whiton</t>
  </si>
  <si>
    <t>Molly</t>
  </si>
  <si>
    <t>Wilson</t>
  </si>
  <si>
    <t>Winnecour</t>
  </si>
  <si>
    <t>Ronda</t>
  </si>
  <si>
    <t>Yarnall</t>
  </si>
  <si>
    <t>Rick</t>
  </si>
  <si>
    <t>Zeman</t>
  </si>
  <si>
    <t>Sally</t>
  </si>
  <si>
    <t>Zimmerman</t>
  </si>
  <si>
    <t>C. Barry</t>
  </si>
  <si>
    <t>SECURED - FEE</t>
  </si>
  <si>
    <t>SECURED - NO FEE</t>
  </si>
  <si>
    <t>GROSS DEBTOR PAYMENTS</t>
  </si>
  <si>
    <t>TOTAL TRUST FUND RECEIPTS</t>
  </si>
  <si>
    <t>REFUNDS/OVERPAYMENTS</t>
  </si>
  <si>
    <t>ONGOING MORTGAGE PYMTS - FEE</t>
  </si>
  <si>
    <t>MORTGAGE ARREARAGES - FEE</t>
  </si>
  <si>
    <t>ALL OTHER SECURED DEBT - FEE</t>
  </si>
  <si>
    <t>ONGOING MORTGAGE PYMTS - NO FEE</t>
  </si>
  <si>
    <t>ALL OTHER SECURED DEBT - NO FEE</t>
  </si>
  <si>
    <t>PRIORITY - FEE</t>
  </si>
  <si>
    <t>PRIORITY - NO FEE</t>
  </si>
  <si>
    <t>ONGOING DOMESTIC SUPPORT PYMTS. - FEE</t>
  </si>
  <si>
    <t>ALL OTHER PRIORITY DEBT - FEE</t>
  </si>
  <si>
    <t>ONGOING DOMESTIC SUPPORT PYMTS. - NO FEE</t>
  </si>
  <si>
    <t>ALL OTHER PRIORITY DEBT - NO FEE</t>
  </si>
  <si>
    <t>UNSECURED</t>
  </si>
  <si>
    <t>REFUNDS CONVERT OR DISMISS PRE-CONFN (FEE)</t>
  </si>
  <si>
    <t>DEBTOR ATTY'S</t>
  </si>
  <si>
    <t>REFUNDS CONVERT OR DISMISS PRE-CONFN (NO-FEE)</t>
  </si>
  <si>
    <t>503(b) AWARDS</t>
  </si>
  <si>
    <t>OTHER ADMIN</t>
  </si>
  <si>
    <t>TOTAL %FEE DISBURS.</t>
  </si>
  <si>
    <t>TOTAL NON-FEE DISBURS.</t>
  </si>
  <si>
    <t>TOTAL DISBURS.</t>
  </si>
  <si>
    <t>CASH TO RECEIPTS RATIO</t>
  </si>
  <si>
    <t>AVG. % FEE</t>
  </si>
  <si>
    <t>$FEES TRANSFERRED</t>
  </si>
  <si>
    <t>FEES ON DIRECT PMTS</t>
  </si>
  <si>
    <t>DIRECT PAYMENTS</t>
  </si>
  <si>
    <t>INTEREST REC. BY TRUST FUNDS</t>
  </si>
  <si>
    <t>INTEREST EARNED ON EXPENSE FUNDS</t>
  </si>
  <si>
    <t>EMPLOYEE SALARIES</t>
  </si>
  <si>
    <t>EMPLOYER CONTRIBUTION</t>
  </si>
  <si>
    <t>EMPLOYEE BENEFITS</t>
  </si>
  <si>
    <t>TEMP LABOR</t>
  </si>
  <si>
    <t>OFFICE RENT &amp; UTILS</t>
  </si>
  <si>
    <t>BOOKKEEP/ACCTG SVCS</t>
  </si>
  <si>
    <t>COMPUTER SVCS.</t>
  </si>
  <si>
    <t>AUDIT SVCS.</t>
  </si>
  <si>
    <t>CONSULTING SVCS.</t>
  </si>
  <si>
    <t>NOTICING EXPENSE</t>
  </si>
  <si>
    <t>TELEPH/POST/SUPPLIES</t>
  </si>
  <si>
    <t>TRAINING (NON-UST)</t>
  </si>
  <si>
    <t>DEBTOR EDUCATION</t>
  </si>
  <si>
    <t>EQUIP/FURN RENTAL</t>
  </si>
  <si>
    <t>EQUIP/FURN PURCHASE</t>
  </si>
  <si>
    <t>BANK CHARGES</t>
  </si>
  <si>
    <t>TOTAL ALLOC /RELATED</t>
  </si>
  <si>
    <t>TOTAL ACTUAL EXPENSES</t>
  </si>
  <si>
    <t>BALANCE PER BOOKS - PRE-CONFIRM ACCT.</t>
  </si>
  <si>
    <t>BALANCE PER BOOKS - CONFIRM ACCT.</t>
  </si>
  <si>
    <t>MISDISBURS.</t>
  </si>
  <si>
    <t>ACTUAL COMP'N</t>
  </si>
  <si>
    <t>EXCESS COMP'N</t>
  </si>
  <si>
    <t>ENDING EXP. FUND BALANCE</t>
  </si>
  <si>
    <t>EXP. FUND IN EXCESS OF 25%</t>
  </si>
  <si>
    <t>EXCESS 25% TO USTSF</t>
  </si>
  <si>
    <t>EXCESS COMP TO USTSF</t>
  </si>
  <si>
    <t>PAYOUT TO NONPRIORITY UNSECUREDS-COMPLETE</t>
  </si>
  <si>
    <t>ACCUM. OPER. DEFICIT</t>
  </si>
  <si>
    <t>CASES ACTIVE START '14</t>
  </si>
  <si>
    <t>NEW CASES FILED</t>
  </si>
  <si>
    <t>CASES REOPEN</t>
  </si>
  <si>
    <t>TRANS/CONV/DIS/CLOSURE OF REOPEN. CASES</t>
  </si>
  <si>
    <t>CONVERSION PRE-CONFIRM</t>
  </si>
  <si>
    <t>CONVERSION POST-CONFIRM</t>
  </si>
  <si>
    <t>DISMISS PRE-CONFIRM</t>
  </si>
  <si>
    <t>DISMISS POST-CONFIRM</t>
  </si>
  <si>
    <t>CASES TRANSFER IN</t>
  </si>
  <si>
    <t>CASES TRANSFER OUT</t>
  </si>
  <si>
    <t>OTHER ADJUSTS</t>
  </si>
  <si>
    <t>CLOSED COMPLETE PLAN</t>
  </si>
  <si>
    <t>CLOSED HARDSHIP DISCHARGE</t>
  </si>
  <si>
    <t># CASES END FY14</t>
  </si>
  <si>
    <t>CASES &gt; 65 MOS.</t>
  </si>
  <si>
    <t>70% or MORE</t>
  </si>
  <si>
    <t>40%-69%</t>
  </si>
  <si>
    <t>1-39%</t>
  </si>
  <si>
    <t>NO USEC'D CLAIMS</t>
  </si>
  <si>
    <t>REG</t>
  </si>
  <si>
    <t>TRUSTEE LAST NAME</t>
  </si>
  <si>
    <t>TRUSTEE FIRST NAME</t>
  </si>
  <si>
    <t>CITY</t>
  </si>
  <si>
    <t>DISTRICT APPT.</t>
  </si>
  <si>
    <t>STATE</t>
  </si>
  <si>
    <t>NATIONAL TOTALS</t>
  </si>
  <si>
    <t>NATIONAL AVG. PER OPERATION</t>
  </si>
  <si>
    <t>Bekofske</t>
  </si>
  <si>
    <t>Flint</t>
  </si>
  <si>
    <t>Eastern</t>
  </si>
  <si>
    <t>Michigan</t>
  </si>
  <si>
    <t>Branigan</t>
  </si>
  <si>
    <t>Gorman</t>
  </si>
  <si>
    <t>Kiel</t>
  </si>
  <si>
    <t>Douglas</t>
  </si>
  <si>
    <t>Elizabeth</t>
  </si>
  <si>
    <t>Rojas</t>
  </si>
  <si>
    <t>Shopneck</t>
  </si>
  <si>
    <t>Craig</t>
  </si>
  <si>
    <t>Burchard, Jr.</t>
  </si>
  <si>
    <t>Morris</t>
  </si>
  <si>
    <t>Helen</t>
  </si>
  <si>
    <t>Boston</t>
  </si>
  <si>
    <t xml:space="preserve"> </t>
  </si>
  <si>
    <t>Massachusetts</t>
  </si>
  <si>
    <t>Providence</t>
  </si>
  <si>
    <t>Rhode Island</t>
  </si>
  <si>
    <t>Brunswick</t>
  </si>
  <si>
    <t>Maine</t>
  </si>
  <si>
    <t>Worcester</t>
  </si>
  <si>
    <t>Manchester</t>
  </si>
  <si>
    <t>New Hampshire</t>
  </si>
  <si>
    <t>Albany</t>
  </si>
  <si>
    <t>Northern</t>
  </si>
  <si>
    <t>New York</t>
  </si>
  <si>
    <t>Jericho</t>
  </si>
  <si>
    <t>Melville</t>
  </si>
  <si>
    <t>Buffalo</t>
  </si>
  <si>
    <t>Western</t>
  </si>
  <si>
    <t>Rochester</t>
  </si>
  <si>
    <t>White Plains</t>
  </si>
  <si>
    <t>Southern</t>
  </si>
  <si>
    <t>Norwich</t>
  </si>
  <si>
    <t>Vermont</t>
  </si>
  <si>
    <t>Syracuse</t>
  </si>
  <si>
    <t>Hartford</t>
  </si>
  <si>
    <t>Connecticut</t>
  </si>
  <si>
    <t>Cherry Hill</t>
  </si>
  <si>
    <t>New Jersey</t>
  </si>
  <si>
    <t>Hummelstown</t>
  </si>
  <si>
    <t>Middle</t>
  </si>
  <si>
    <t>Pennsylvania</t>
  </si>
  <si>
    <t>Fairfield</t>
  </si>
  <si>
    <t>Wilmington</t>
  </si>
  <si>
    <t>Delaware</t>
  </si>
  <si>
    <t>Philadelphia</t>
  </si>
  <si>
    <t>Reading</t>
  </si>
  <si>
    <t>Robbinsville</t>
  </si>
  <si>
    <t>Pittsburgh</t>
  </si>
  <si>
    <t>Beskin</t>
  </si>
  <si>
    <t>Cotter</t>
  </si>
  <si>
    <t>Goodwin</t>
  </si>
  <si>
    <t>Holland</t>
  </si>
  <si>
    <t>Micale</t>
  </si>
  <si>
    <t>Stackhouse</t>
  </si>
  <si>
    <t>Stephenson, Jr.</t>
  </si>
  <si>
    <t>Wyman</t>
  </si>
  <si>
    <t>Richmond</t>
  </si>
  <si>
    <t>Virginia</t>
  </si>
  <si>
    <t>Herbert</t>
  </si>
  <si>
    <t>Charlottesville</t>
  </si>
  <si>
    <t>Laurel</t>
  </si>
  <si>
    <t>Maryland</t>
  </si>
  <si>
    <t>Baltimore</t>
  </si>
  <si>
    <t>Chesapeake</t>
  </si>
  <si>
    <t>Joy</t>
  </si>
  <si>
    <t>Columbia</t>
  </si>
  <si>
    <t>South Carolina</t>
  </si>
  <si>
    <t>Alexandria</t>
  </si>
  <si>
    <t>Bowie</t>
  </si>
  <si>
    <t>Gretchen</t>
  </si>
  <si>
    <t>Greenville</t>
  </si>
  <si>
    <t>Christopher</t>
  </si>
  <si>
    <t>Roanoke</t>
  </si>
  <si>
    <t>South Charleston</t>
  </si>
  <si>
    <t>Northern and Southern</t>
  </si>
  <si>
    <t>West Virginia</t>
  </si>
  <si>
    <t>Washington</t>
  </si>
  <si>
    <t>District of Columbia</t>
  </si>
  <si>
    <t>R. Clinton</t>
  </si>
  <si>
    <t>Mt. Pleasant</t>
  </si>
  <si>
    <t>Jackson</t>
  </si>
  <si>
    <t>Mississippi</t>
  </si>
  <si>
    <t>Metairie</t>
  </si>
  <si>
    <t>Louisiana</t>
  </si>
  <si>
    <t>Hattiesburg</t>
  </si>
  <si>
    <t>Baton Rouge</t>
  </si>
  <si>
    <t>Gulfport</t>
  </si>
  <si>
    <t>Monroe</t>
  </si>
  <si>
    <t>Lafayette</t>
  </si>
  <si>
    <t>Shreveport</t>
  </si>
  <si>
    <t>Brandon</t>
  </si>
  <si>
    <t>Fort Worth</t>
  </si>
  <si>
    <t>Texas</t>
  </si>
  <si>
    <t>Plano</t>
  </si>
  <si>
    <t>O'Cheskey (8 mos)</t>
  </si>
  <si>
    <t>Walter</t>
  </si>
  <si>
    <t>Lubbock</t>
  </si>
  <si>
    <t>Irving</t>
  </si>
  <si>
    <t>Tyler</t>
  </si>
  <si>
    <t>N. Richland Hills</t>
  </si>
  <si>
    <t>Boudloche</t>
  </si>
  <si>
    <t>Cindy</t>
  </si>
  <si>
    <t>Corpus Christi</t>
  </si>
  <si>
    <t>Cox</t>
  </si>
  <si>
    <t>Stuart</t>
  </si>
  <si>
    <t>El Paso</t>
  </si>
  <si>
    <t>Heitkamp</t>
  </si>
  <si>
    <t>Houston</t>
  </si>
  <si>
    <t>Hendren, Jr.</t>
  </si>
  <si>
    <t>Ray</t>
  </si>
  <si>
    <t>Austin</t>
  </si>
  <si>
    <t>Langehennig</t>
  </si>
  <si>
    <t>Deborah</t>
  </si>
  <si>
    <t>Norwood</t>
  </si>
  <si>
    <t>Gary</t>
  </si>
  <si>
    <t>Midland</t>
  </si>
  <si>
    <t>Peake</t>
  </si>
  <si>
    <t>Viegelahn</t>
  </si>
  <si>
    <t>San Antonio</t>
  </si>
  <si>
    <t>Memphis</t>
  </si>
  <si>
    <t>Tennessee</t>
  </si>
  <si>
    <t>Lexington</t>
  </si>
  <si>
    <t>Kentucky</t>
  </si>
  <si>
    <t>Nashville</t>
  </si>
  <si>
    <t>Knoxville</t>
  </si>
  <si>
    <t>Louisville</t>
  </si>
  <si>
    <t>Burks</t>
  </si>
  <si>
    <t>Margaret</t>
  </si>
  <si>
    <t>Cincinnati</t>
  </si>
  <si>
    <t>Ohio</t>
  </si>
  <si>
    <t>Carroll</t>
  </si>
  <si>
    <t>Krispen</t>
  </si>
  <si>
    <t>Detroit</t>
  </si>
  <si>
    <t>Columbus</t>
  </si>
  <si>
    <t>Foley</t>
  </si>
  <si>
    <t>Barbara</t>
  </si>
  <si>
    <t>Kalamazoo</t>
  </si>
  <si>
    <t>Gallo</t>
  </si>
  <si>
    <t>Youngstown</t>
  </si>
  <si>
    <t>Toledo</t>
  </si>
  <si>
    <t>Kellner</t>
  </si>
  <si>
    <t>Dayton</t>
  </si>
  <si>
    <t>McDonald, Jr.</t>
  </si>
  <si>
    <t>Saginaw</t>
  </si>
  <si>
    <t>Pees</t>
  </si>
  <si>
    <t>Frank</t>
  </si>
  <si>
    <t>Worthington</t>
  </si>
  <si>
    <t>Rosen</t>
  </si>
  <si>
    <t>Ruskin</t>
  </si>
  <si>
    <t>Grand Rapids</t>
  </si>
  <si>
    <t>Toby</t>
  </si>
  <si>
    <t>Canton</t>
  </si>
  <si>
    <t>Akron</t>
  </si>
  <si>
    <t>Southfield</t>
  </si>
  <si>
    <t>Cleveland</t>
  </si>
  <si>
    <t>Tammy</t>
  </si>
  <si>
    <t>Seymour</t>
  </si>
  <si>
    <t>Indiana</t>
  </si>
  <si>
    <t>Indianapolis</t>
  </si>
  <si>
    <t>Merrillville</t>
  </si>
  <si>
    <t>Peoria</t>
  </si>
  <si>
    <t>Central</t>
  </si>
  <si>
    <t>Illinois</t>
  </si>
  <si>
    <t>Newman</t>
  </si>
  <si>
    <t>Terre Haute</t>
  </si>
  <si>
    <t>Benton</t>
  </si>
  <si>
    <t>South Bend</t>
  </si>
  <si>
    <t>Evansville</t>
  </si>
  <si>
    <t>Swansea</t>
  </si>
  <si>
    <t>Milwaukee</t>
  </si>
  <si>
    <t>Wisconsin</t>
  </si>
  <si>
    <t>Madison</t>
  </si>
  <si>
    <t>Oshkosh</t>
  </si>
  <si>
    <t>Chicago</t>
  </si>
  <si>
    <t>Rockford</t>
  </si>
  <si>
    <t>Lisle</t>
  </si>
  <si>
    <t>Minneapolis</t>
  </si>
  <si>
    <t>Minnesota</t>
  </si>
  <si>
    <t>Barnesville</t>
  </si>
  <si>
    <t>Fargo</t>
  </si>
  <si>
    <t>North Dakota</t>
  </si>
  <si>
    <t>Waterloo</t>
  </si>
  <si>
    <t>Iowa</t>
  </si>
  <si>
    <t>Des Moines</t>
  </si>
  <si>
    <t>Aberdeen</t>
  </si>
  <si>
    <t>South Dakota</t>
  </si>
  <si>
    <t>Babin</t>
  </si>
  <si>
    <t>Joyce</t>
  </si>
  <si>
    <t>Little Rock</t>
  </si>
  <si>
    <t>Eastern and Western</t>
  </si>
  <si>
    <t>Arkansas</t>
  </si>
  <si>
    <t>Fink</t>
  </si>
  <si>
    <t>Richard</t>
  </si>
  <si>
    <t>Kansas City</t>
  </si>
  <si>
    <t>Missouri</t>
  </si>
  <si>
    <t>Gooding</t>
  </si>
  <si>
    <t>Jack</t>
  </si>
  <si>
    <t>LaBarge, Jr.</t>
  </si>
  <si>
    <t>St. Louis</t>
  </si>
  <si>
    <t>Laughlin</t>
  </si>
  <si>
    <t>Omaha</t>
  </si>
  <si>
    <t>Nebraska</t>
  </si>
  <si>
    <t>McCarty</t>
  </si>
  <si>
    <t>North Little Rock</t>
  </si>
  <si>
    <t>Phoenix</t>
  </si>
  <si>
    <t>Arizona</t>
  </si>
  <si>
    <t>Tucson</t>
  </si>
  <si>
    <t>San Diego</t>
  </si>
  <si>
    <t>California</t>
  </si>
  <si>
    <t>Honolulu</t>
  </si>
  <si>
    <t>Hawaii, Guam &amp; North. Mariana Islands</t>
  </si>
  <si>
    <t>Orange</t>
  </si>
  <si>
    <t>Los Angeles</t>
  </si>
  <si>
    <t>Riverside</t>
  </si>
  <si>
    <t>Sherman Oaks</t>
  </si>
  <si>
    <t>Hayward</t>
  </si>
  <si>
    <t>Foster City</t>
  </si>
  <si>
    <t>Sacramento</t>
  </si>
  <si>
    <t>San Jose</t>
  </si>
  <si>
    <t>Modesto</t>
  </si>
  <si>
    <t>Las Vegas</t>
  </si>
  <si>
    <t>Nevada</t>
  </si>
  <si>
    <t>Fresno</t>
  </si>
  <si>
    <t>Reno</t>
  </si>
  <si>
    <t>Spokane</t>
  </si>
  <si>
    <t>Anchorage</t>
  </si>
  <si>
    <t>Alaska</t>
  </si>
  <si>
    <t>Great Falls</t>
  </si>
  <si>
    <t>Montana</t>
  </si>
  <si>
    <t>Seattle</t>
  </si>
  <si>
    <t>Portland</t>
  </si>
  <si>
    <t>Oregon</t>
  </si>
  <si>
    <t>Tacoma</t>
  </si>
  <si>
    <t>Eugene</t>
  </si>
  <si>
    <t>Boise</t>
  </si>
  <si>
    <t>Idaho</t>
  </si>
  <si>
    <t>Pendleton</t>
  </si>
  <si>
    <t>Coeur d'Alene</t>
  </si>
  <si>
    <t>Salt Lake City</t>
  </si>
  <si>
    <t>Utah</t>
  </si>
  <si>
    <t>Denver</t>
  </si>
  <si>
    <t>Colorado</t>
  </si>
  <si>
    <t>Cheyenne</t>
  </si>
  <si>
    <t>Wyoming</t>
  </si>
  <si>
    <t>Bonney</t>
  </si>
  <si>
    <t>Muskogee</t>
  </si>
  <si>
    <t>Oklahoma</t>
  </si>
  <si>
    <t>Eck</t>
  </si>
  <si>
    <t>Lonnie</t>
  </si>
  <si>
    <t>Tulsa</t>
  </si>
  <si>
    <t>Griffin</t>
  </si>
  <si>
    <t>Roeland Park</t>
  </si>
  <si>
    <t>Kansas</t>
  </si>
  <si>
    <t>Hamilton</t>
  </si>
  <si>
    <t>Topeka</t>
  </si>
  <si>
    <t>Hardeman</t>
  </si>
  <si>
    <t>Oklahoma City</t>
  </si>
  <si>
    <t>Skehen</t>
  </si>
  <si>
    <t>Kelley</t>
  </si>
  <si>
    <t>Albuquerque</t>
  </si>
  <si>
    <t>New Mexico</t>
  </si>
  <si>
    <t>Williams</t>
  </si>
  <si>
    <t>Wichita</t>
  </si>
  <si>
    <t>San Juan</t>
  </si>
  <si>
    <t>Puerto Rico &amp; Virgin Islands</t>
  </si>
  <si>
    <t>Atlanta</t>
  </si>
  <si>
    <t>Georgia</t>
  </si>
  <si>
    <t>Tallahassee</t>
  </si>
  <si>
    <t>Florida</t>
  </si>
  <si>
    <t>Hope</t>
  </si>
  <si>
    <t>Camille</t>
  </si>
  <si>
    <t>Macon</t>
  </si>
  <si>
    <t>Hurst</t>
  </si>
  <si>
    <t>Kristin</t>
  </si>
  <si>
    <t>Augusta</t>
  </si>
  <si>
    <t>Savannah</t>
  </si>
  <si>
    <t xml:space="preserve">Neidich </t>
  </si>
  <si>
    <t>Miramar</t>
  </si>
  <si>
    <t>Neway</t>
  </si>
  <si>
    <t>Jacksonville</t>
  </si>
  <si>
    <t xml:space="preserve">Puerto Rico </t>
  </si>
  <si>
    <t>Bradenton</t>
  </si>
  <si>
    <t>Winter Park</t>
  </si>
  <si>
    <t>Ft. Lauderdale</t>
  </si>
  <si>
    <t>Stevenson</t>
  </si>
  <si>
    <t>N.A.</t>
  </si>
  <si>
    <t>INTEREST</t>
  </si>
  <si>
    <t>RELATE/% EXP</t>
  </si>
  <si>
    <t>EXCESS PAYABLE TO USTSF</t>
  </si>
  <si>
    <t>NET DEBTOR PAYMENTS</t>
  </si>
  <si>
    <t>Chattanooga</t>
  </si>
  <si>
    <t>Norman/English</t>
  </si>
  <si>
    <t>Gustafson/Int/Vaughan</t>
  </si>
  <si>
    <r>
      <t xml:space="preserve">CHAPTER 13 STANDING TRUSTEE FY14 </t>
    </r>
    <r>
      <rPr>
        <sz val="12"/>
        <rFont val="Times New Roman"/>
        <family val="1"/>
      </rPr>
      <t xml:space="preserve">AUDITED ANNUAL REPORTS </t>
    </r>
  </si>
  <si>
    <t>Springfield</t>
  </si>
  <si>
    <t>Suffolk</t>
  </si>
  <si>
    <t>Note: The amounts for Heitkamp's "All Other Priority Debt - Fee" and "Debtor Atty's" have been corrected to account for a misclassification within these two categories (see columns Q and V).</t>
  </si>
  <si>
    <t>REVISED 11/9/2017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</si>
</sst>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1"/>
      <name val="Calibri"/>
      <family val="2"/>
      <scheme val="minor"/>
    </font>
    <font>
      <sz val="10"/>
      <color indexed="10"/>
      <name val="MS Sans Serif"/>
      <family val="2"/>
    </font>
    <font>
      <sz val="10"/>
      <color rgb="FFFF0000"/>
      <name val="MS Sans Serif"/>
      <family val="2"/>
    </font>
    <font>
      <sz val="12"/>
      <color rgb="FFFF0000"/>
      <name val="Times New Roman"/>
      <family val="1"/>
    </font>
    <font>
      <strike/>
      <sz val="12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5" fillId="0" borderId="0" xfId="0" applyFont="1"/>
    <xf numFmtId="0" fontId="5" fillId="8" borderId="1" xfId="0" applyNumberFormat="1" applyFont="1" applyFill="1" applyBorder="1" applyAlignment="1">
      <alignment wrapText="1"/>
    </xf>
    <xf numFmtId="49" fontId="5" fillId="0" borderId="0" xfId="0" applyNumberFormat="1" applyFont="1"/>
    <xf numFmtId="164" fontId="5" fillId="0" borderId="0" xfId="0" applyNumberFormat="1" applyFont="1"/>
    <xf numFmtId="0" fontId="5" fillId="0" borderId="1" xfId="0" quotePrefix="1" applyNumberFormat="1" applyFont="1" applyBorder="1" applyAlignment="1">
      <alignment wrapText="1"/>
    </xf>
    <xf numFmtId="0" fontId="5" fillId="0" borderId="1" xfId="0" applyNumberFormat="1" applyFont="1" applyBorder="1" applyAlignment="1">
      <alignment wrapText="1"/>
    </xf>
    <xf numFmtId="0" fontId="4" fillId="9" borderId="3" xfId="0" applyNumberFormat="1" applyFont="1" applyFill="1" applyBorder="1" applyAlignment="1">
      <alignment wrapText="1"/>
    </xf>
    <xf numFmtId="0" fontId="0" fillId="8" borderId="0" xfId="0" applyFill="1"/>
    <xf numFmtId="0" fontId="1" fillId="2" borderId="6" xfId="0" applyFont="1" applyFill="1" applyBorder="1" applyAlignment="1" applyProtection="1">
      <alignment horizontal="center" vertical="center"/>
    </xf>
    <xf numFmtId="0" fontId="4" fillId="9" borderId="6" xfId="0" applyNumberFormat="1" applyFont="1" applyFill="1" applyBorder="1" applyAlignment="1"/>
    <xf numFmtId="0" fontId="5" fillId="0" borderId="1" xfId="0" applyNumberFormat="1" applyFont="1" applyBorder="1"/>
    <xf numFmtId="0" fontId="5" fillId="7" borderId="1" xfId="0" applyNumberFormat="1" applyFont="1" applyFill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9" fontId="5" fillId="0" borderId="1" xfId="0" quotePrefix="1" applyNumberFormat="1" applyFont="1" applyBorder="1"/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10" borderId="2" xfId="0" applyFont="1" applyFill="1" applyBorder="1" applyAlignment="1" applyProtection="1">
      <alignment horizontal="center" vertical="center"/>
    </xf>
    <xf numFmtId="0" fontId="1" fillId="10" borderId="3" xfId="0" applyFont="1" applyFill="1" applyBorder="1" applyAlignment="1" applyProtection="1">
      <alignment horizontal="center" vertical="center"/>
    </xf>
    <xf numFmtId="37" fontId="2" fillId="3" borderId="1" xfId="0" applyNumberFormat="1" applyFont="1" applyFill="1" applyBorder="1" applyAlignment="1" applyProtection="1">
      <alignment horizontal="right" vertical="center" wrapText="1"/>
    </xf>
    <xf numFmtId="37" fontId="2" fillId="4" borderId="1" xfId="0" applyNumberFormat="1" applyFont="1" applyFill="1" applyBorder="1" applyAlignment="1" applyProtection="1">
      <alignment vertical="center" wrapText="1"/>
    </xf>
    <xf numFmtId="37" fontId="2" fillId="5" borderId="1" xfId="0" applyNumberFormat="1" applyFont="1" applyFill="1" applyBorder="1" applyAlignment="1" applyProtection="1">
      <alignment horizontal="right" vertical="center" wrapText="1"/>
    </xf>
    <xf numFmtId="37" fontId="3" fillId="0" borderId="1" xfId="0" applyNumberFormat="1" applyFont="1" applyBorder="1"/>
    <xf numFmtId="0" fontId="1" fillId="10" borderId="4" xfId="0" applyFont="1" applyFill="1" applyBorder="1" applyAlignment="1" applyProtection="1">
      <alignment horizontal="center" vertical="center"/>
    </xf>
    <xf numFmtId="0" fontId="1" fillId="10" borderId="1" xfId="0" applyFont="1" applyFill="1" applyBorder="1" applyAlignment="1" applyProtection="1">
      <alignment horizontal="center" vertical="center"/>
    </xf>
    <xf numFmtId="0" fontId="4" fillId="8" borderId="1" xfId="0" quotePrefix="1" applyNumberFormat="1" applyFont="1" applyFill="1" applyBorder="1"/>
    <xf numFmtId="3" fontId="2" fillId="7" borderId="1" xfId="0" applyNumberFormat="1" applyFont="1" applyFill="1" applyBorder="1" applyAlignment="1" applyProtection="1">
      <alignment horizontal="right" vertical="center" wrapText="1"/>
    </xf>
    <xf numFmtId="164" fontId="2" fillId="8" borderId="1" xfId="0" applyNumberFormat="1" applyFont="1" applyFill="1" applyBorder="1" applyAlignment="1" applyProtection="1">
      <alignment horizontal="right" vertical="center" wrapText="1"/>
    </xf>
    <xf numFmtId="37" fontId="2" fillId="8" borderId="1" xfId="0" applyNumberFormat="1" applyFont="1" applyFill="1" applyBorder="1" applyAlignment="1" applyProtection="1">
      <alignment horizontal="right" vertical="center" wrapText="1"/>
    </xf>
    <xf numFmtId="37" fontId="2" fillId="7" borderId="1" xfId="0" applyNumberFormat="1" applyFont="1" applyFill="1" applyBorder="1" applyAlignment="1" applyProtection="1">
      <alignment horizontal="right" vertical="center" wrapText="1"/>
    </xf>
    <xf numFmtId="164" fontId="2" fillId="7" borderId="1" xfId="0" applyNumberFormat="1" applyFont="1" applyFill="1" applyBorder="1" applyAlignment="1" applyProtection="1">
      <alignment horizontal="right" vertical="center" wrapText="1"/>
    </xf>
    <xf numFmtId="0" fontId="4" fillId="8" borderId="1" xfId="0" applyFont="1" applyFill="1" applyBorder="1"/>
    <xf numFmtId="0" fontId="4" fillId="7" borderId="1" xfId="0" quotePrefix="1" applyNumberFormat="1" applyFont="1" applyFill="1" applyBorder="1"/>
    <xf numFmtId="0" fontId="4" fillId="7" borderId="1" xfId="0" applyFont="1" applyFill="1" applyBorder="1"/>
    <xf numFmtId="0" fontId="4" fillId="0" borderId="1" xfId="0" quotePrefix="1" applyNumberFormat="1" applyFont="1" applyBorder="1"/>
    <xf numFmtId="0" fontId="4" fillId="8" borderId="1" xfId="0" applyNumberFormat="1" applyFont="1" applyFill="1" applyBorder="1"/>
    <xf numFmtId="3" fontId="4" fillId="8" borderId="1" xfId="0" applyNumberFormat="1" applyFont="1" applyFill="1" applyBorder="1"/>
    <xf numFmtId="164" fontId="1" fillId="10" borderId="1" xfId="0" applyNumberFormat="1" applyFont="1" applyFill="1" applyBorder="1" applyAlignment="1" applyProtection="1">
      <alignment horizontal="center" vertical="center"/>
    </xf>
    <xf numFmtId="164" fontId="2" fillId="6" borderId="1" xfId="0" applyNumberFormat="1" applyFont="1" applyFill="1" applyBorder="1" applyAlignment="1" applyProtection="1">
      <alignment horizontal="right" vertical="center" wrapText="1"/>
    </xf>
    <xf numFmtId="0" fontId="7" fillId="10" borderId="3" xfId="0" applyFont="1" applyFill="1" applyBorder="1" applyAlignment="1" applyProtection="1">
      <alignment horizontal="center" vertical="center"/>
    </xf>
    <xf numFmtId="164" fontId="4" fillId="9" borderId="5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 applyProtection="1">
      <alignment horizontal="right"/>
    </xf>
    <xf numFmtId="164" fontId="2" fillId="2" borderId="1" xfId="0" applyNumberFormat="1" applyFont="1" applyFill="1" applyBorder="1" applyAlignment="1" applyProtection="1">
      <alignment horizontal="right"/>
    </xf>
    <xf numFmtId="37" fontId="2" fillId="2" borderId="1" xfId="0" applyNumberFormat="1" applyFont="1" applyFill="1" applyBorder="1" applyAlignment="1" applyProtection="1">
      <alignment horizontal="right"/>
    </xf>
    <xf numFmtId="0" fontId="5" fillId="8" borderId="0" xfId="0" applyFont="1" applyFill="1"/>
    <xf numFmtId="0" fontId="5" fillId="8" borderId="5" xfId="0" applyNumberFormat="1" applyFont="1" applyFill="1" applyBorder="1" applyAlignment="1">
      <alignment wrapText="1"/>
    </xf>
    <xf numFmtId="0" fontId="5" fillId="8" borderId="5" xfId="0" quotePrefix="1" applyNumberFormat="1" applyFont="1" applyFill="1" applyBorder="1" applyAlignment="1">
      <alignment wrapText="1"/>
    </xf>
    <xf numFmtId="164" fontId="2" fillId="5" borderId="1" xfId="0" applyNumberFormat="1" applyFont="1" applyFill="1" applyBorder="1" applyAlignment="1" applyProtection="1">
      <alignment horizontal="right" vertical="center" wrapText="1"/>
    </xf>
    <xf numFmtId="0" fontId="8" fillId="8" borderId="0" xfId="0" applyFont="1" applyFill="1"/>
    <xf numFmtId="37" fontId="2" fillId="11" borderId="1" xfId="0" applyNumberFormat="1" applyFont="1" applyFill="1" applyBorder="1" applyAlignment="1" applyProtection="1">
      <alignment horizontal="right" vertical="center" wrapText="1"/>
    </xf>
    <xf numFmtId="164" fontId="2" fillId="11" borderId="1" xfId="0" applyNumberFormat="1" applyFont="1" applyFill="1" applyBorder="1" applyAlignment="1" applyProtection="1">
      <alignment horizontal="right" vertical="center" wrapText="1"/>
    </xf>
    <xf numFmtId="0" fontId="5" fillId="0" borderId="5" xfId="0" applyNumberFormat="1" applyFont="1" applyBorder="1" applyAlignment="1">
      <alignment wrapText="1"/>
    </xf>
    <xf numFmtId="37" fontId="2" fillId="11" borderId="1" xfId="0" applyNumberFormat="1" applyFont="1" applyFill="1" applyBorder="1" applyAlignment="1" applyProtection="1">
      <alignment vertical="center" wrapText="1"/>
    </xf>
    <xf numFmtId="0" fontId="4" fillId="11" borderId="1" xfId="0" quotePrefix="1" applyNumberFormat="1" applyFont="1" applyFill="1" applyBorder="1"/>
    <xf numFmtId="0" fontId="4" fillId="11" borderId="1" xfId="0" applyFont="1" applyFill="1" applyBorder="1"/>
    <xf numFmtId="37" fontId="4" fillId="11" borderId="1" xfId="0" applyNumberFormat="1" applyFont="1" applyFill="1" applyBorder="1" applyAlignment="1" applyProtection="1">
      <alignment horizontal="right" vertical="center" wrapText="1"/>
    </xf>
    <xf numFmtId="37" fontId="4" fillId="11" borderId="1" xfId="0" applyNumberFormat="1" applyFont="1" applyFill="1" applyBorder="1" applyAlignment="1" applyProtection="1">
      <alignment vertical="center" wrapText="1"/>
    </xf>
    <xf numFmtId="164" fontId="4" fillId="11" borderId="1" xfId="0" applyNumberFormat="1" applyFont="1" applyFill="1" applyBorder="1" applyAlignment="1" applyProtection="1">
      <alignment horizontal="right" vertical="center" wrapText="1"/>
    </xf>
    <xf numFmtId="0" fontId="9" fillId="8" borderId="0" xfId="0" applyFont="1" applyFill="1"/>
    <xf numFmtId="37" fontId="3" fillId="8" borderId="1" xfId="0" applyNumberFormat="1" applyFont="1" applyFill="1" applyBorder="1"/>
    <xf numFmtId="0" fontId="2" fillId="11" borderId="1" xfId="0" applyFont="1" applyFill="1" applyBorder="1" applyAlignment="1" applyProtection="1">
      <alignment horizontal="right" vertical="center" wrapText="1"/>
    </xf>
    <xf numFmtId="0" fontId="2" fillId="11" borderId="1" xfId="0" applyFont="1" applyFill="1" applyBorder="1" applyAlignment="1" applyProtection="1">
      <alignment vertical="center" wrapText="1"/>
    </xf>
    <xf numFmtId="0" fontId="4" fillId="11" borderId="1" xfId="0" applyNumberFormat="1" applyFont="1" applyFill="1" applyBorder="1"/>
    <xf numFmtId="0" fontId="6" fillId="11" borderId="1" xfId="0" applyFont="1" applyFill="1" applyBorder="1" applyAlignment="1" applyProtection="1">
      <alignment vertical="center" wrapText="1"/>
    </xf>
    <xf numFmtId="0" fontId="4" fillId="0" borderId="1" xfId="0" quotePrefix="1" applyNumberFormat="1" applyFont="1" applyFill="1" applyBorder="1"/>
    <xf numFmtId="37" fontId="2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2" fillId="0" borderId="1" xfId="0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/>
    <xf numFmtId="37" fontId="2" fillId="0" borderId="1" xfId="0" applyNumberFormat="1" applyFont="1" applyFill="1" applyBorder="1" applyAlignment="1" applyProtection="1">
      <alignment vertical="center" wrapText="1"/>
    </xf>
    <xf numFmtId="37" fontId="3" fillId="8" borderId="1" xfId="0" applyNumberFormat="1" applyFont="1" applyFill="1" applyBorder="1" applyAlignment="1"/>
    <xf numFmtId="37" fontId="3" fillId="8" borderId="1" xfId="0" applyNumberFormat="1" applyFont="1" applyFill="1" applyBorder="1" applyAlignment="1">
      <alignment horizontal="right"/>
    </xf>
    <xf numFmtId="37" fontId="4" fillId="0" borderId="1" xfId="0" applyNumberFormat="1" applyFont="1" applyFill="1" applyBorder="1" applyAlignment="1" applyProtection="1">
      <alignment horizontal="right" vertical="center" wrapText="1"/>
    </xf>
    <xf numFmtId="37" fontId="4" fillId="0" borderId="1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/>
    <xf numFmtId="164" fontId="10" fillId="0" borderId="0" xfId="0" applyNumberFormat="1" applyFont="1"/>
    <xf numFmtId="0" fontId="10" fillId="0" borderId="0" xfId="0" applyFont="1"/>
    <xf numFmtId="14" fontId="11" fillId="0" borderId="0" xfId="0" applyNumberFormat="1" applyFont="1"/>
    <xf numFmtId="3" fontId="11" fillId="0" borderId="1" xfId="0" quotePrefix="1" applyNumberFormat="1" applyFont="1" applyBorder="1"/>
    <xf numFmtId="37" fontId="12" fillId="7" borderId="1" xfId="0" applyNumberFormat="1" applyFont="1" applyFill="1" applyBorder="1" applyAlignment="1" applyProtection="1">
      <alignment horizontal="right" vertical="center" wrapText="1"/>
    </xf>
    <xf numFmtId="37" fontId="13" fillId="7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8"/>
  <sheetViews>
    <sheetView tabSelected="1" workbookViewId="0">
      <pane xSplit="2" ySplit="7" topLeftCell="D8" activePane="bottomRight" state="frozen"/>
      <selection pane="topRight" activeCell="C1" sqref="C1"/>
      <selection pane="bottomLeft" activeCell="A8" sqref="A8"/>
      <selection pane="bottomRight"/>
    </sheetView>
  </sheetViews>
  <sheetFormatPr defaultRowHeight="14.4" x14ac:dyDescent="0.3"/>
  <cols>
    <col min="2" max="2" width="20.33203125" customWidth="1"/>
    <col min="3" max="3" width="9.44140625" hidden="1" customWidth="1"/>
    <col min="4" max="4" width="20.33203125" customWidth="1"/>
    <col min="5" max="5" width="19.44140625" bestFit="1" customWidth="1"/>
    <col min="6" max="6" width="32.6640625" bestFit="1" customWidth="1"/>
    <col min="7" max="7" width="14.109375" customWidth="1"/>
    <col min="8" max="8" width="17.109375" customWidth="1"/>
    <col min="9" max="9" width="14.6640625" bestFit="1" customWidth="1"/>
    <col min="10" max="10" width="14.6640625" customWidth="1"/>
    <col min="11" max="11" width="14.44140625" customWidth="1"/>
    <col min="12" max="12" width="15.109375" customWidth="1"/>
    <col min="13" max="13" width="13.88671875" bestFit="1" customWidth="1"/>
    <col min="14" max="14" width="15" customWidth="1"/>
    <col min="15" max="15" width="15.44140625" customWidth="1"/>
    <col min="16" max="16" width="14.5546875" customWidth="1"/>
    <col min="17" max="17" width="12.88671875" customWidth="1"/>
    <col min="18" max="18" width="17" customWidth="1"/>
    <col min="19" max="19" width="15.109375" customWidth="1"/>
    <col min="20" max="20" width="14.6640625" customWidth="1"/>
    <col min="21" max="21" width="13.6640625" customWidth="1"/>
    <col min="22" max="22" width="12.109375" bestFit="1" customWidth="1"/>
    <col min="23" max="23" width="17.6640625" customWidth="1"/>
    <col min="24" max="24" width="10.88671875" customWidth="1"/>
    <col min="25" max="25" width="11.109375" customWidth="1"/>
    <col min="26" max="26" width="14.5546875" customWidth="1"/>
    <col min="27" max="27" width="15.33203125" customWidth="1"/>
    <col min="28" max="28" width="17.109375" customWidth="1"/>
    <col min="29" max="29" width="12" customWidth="1"/>
    <col min="30" max="30" width="13" customWidth="1"/>
    <col min="31" max="31" width="16.33203125" customWidth="1"/>
    <col min="32" max="32" width="14.33203125" customWidth="1"/>
    <col min="33" max="33" width="15.44140625" customWidth="1"/>
    <col min="34" max="34" width="14.109375" customWidth="1"/>
    <col min="35" max="36" width="15.88671875" customWidth="1"/>
    <col min="37" max="37" width="12.109375" customWidth="1"/>
    <col min="38" max="38" width="16.109375" customWidth="1"/>
    <col min="39" max="39" width="14.44140625" customWidth="1"/>
    <col min="40" max="40" width="9.88671875" customWidth="1"/>
    <col min="41" max="41" width="11" bestFit="1" customWidth="1"/>
    <col min="42" max="42" width="11.88671875" customWidth="1"/>
    <col min="43" max="43" width="12" customWidth="1"/>
    <col min="44" max="44" width="9.88671875" bestFit="1" customWidth="1"/>
    <col min="45" max="45" width="13.5546875" customWidth="1"/>
    <col min="46" max="46" width="12.33203125" customWidth="1"/>
    <col min="47" max="47" width="13.6640625" customWidth="1"/>
    <col min="48" max="48" width="11.6640625" customWidth="1"/>
    <col min="49" max="49" width="12.33203125" customWidth="1"/>
    <col min="50" max="50" width="12.5546875" customWidth="1"/>
    <col min="51" max="52" width="13" customWidth="1"/>
    <col min="53" max="53" width="13.88671875" customWidth="1"/>
    <col min="54" max="55" width="13.109375" customWidth="1"/>
    <col min="56" max="57" width="15.44140625" customWidth="1"/>
    <col min="58" max="58" width="12.33203125" customWidth="1"/>
    <col min="59" max="59" width="11" bestFit="1" customWidth="1"/>
    <col min="60" max="60" width="10.6640625" customWidth="1"/>
    <col min="61" max="61" width="14.5546875" customWidth="1"/>
    <col min="62" max="62" width="13" customWidth="1"/>
    <col min="63" max="63" width="10.33203125" customWidth="1"/>
    <col min="64" max="64" width="9" bestFit="1" customWidth="1"/>
    <col min="65" max="65" width="12" customWidth="1"/>
    <col min="66" max="66" width="9" bestFit="1" customWidth="1"/>
    <col min="67" max="67" width="10.33203125" customWidth="1"/>
    <col min="68" max="69" width="9" bestFit="1" customWidth="1"/>
    <col min="70" max="70" width="17.109375" customWidth="1"/>
    <col min="71" max="71" width="12.5546875" customWidth="1"/>
    <col min="72" max="72" width="13" customWidth="1"/>
    <col min="73" max="73" width="11.88671875" customWidth="1"/>
    <col min="74" max="74" width="13.6640625" customWidth="1"/>
    <col min="75" max="75" width="13.109375" customWidth="1"/>
    <col min="76" max="76" width="14.109375" customWidth="1"/>
    <col min="77" max="77" width="12" customWidth="1"/>
    <col min="78" max="78" width="12.88671875" customWidth="1"/>
    <col min="79" max="79" width="14.109375" customWidth="1"/>
    <col min="80" max="80" width="11.109375" customWidth="1"/>
    <col min="81" max="81" width="9.33203125" customWidth="1"/>
    <col min="82" max="82" width="13.6640625" customWidth="1"/>
    <col min="83" max="83" width="11.88671875" customWidth="1"/>
    <col min="84" max="85" width="9" bestFit="1" customWidth="1"/>
    <col min="86" max="86" width="10.5546875" customWidth="1"/>
  </cols>
  <sheetData>
    <row r="1" spans="1:86" ht="15.6" x14ac:dyDescent="0.3">
      <c r="A1" s="1" t="s">
        <v>598</v>
      </c>
      <c r="AC1" s="80"/>
      <c r="BI1" s="81"/>
      <c r="BO1" s="81"/>
      <c r="CB1" s="81"/>
    </row>
    <row r="2" spans="1:86" x14ac:dyDescent="0.3">
      <c r="G2" s="2"/>
      <c r="H2" s="2"/>
      <c r="I2" s="2"/>
      <c r="J2" s="46"/>
      <c r="K2" s="2"/>
      <c r="L2" s="2"/>
      <c r="M2" s="2"/>
      <c r="N2" s="2"/>
      <c r="O2" s="2"/>
      <c r="P2" s="2"/>
      <c r="Q2" s="2"/>
      <c r="R2" s="2"/>
      <c r="S2" s="2"/>
      <c r="AD2" s="5"/>
      <c r="BD2" s="81"/>
      <c r="BE2" s="81"/>
      <c r="BF2" s="2"/>
      <c r="BJ2" s="81"/>
      <c r="BM2" s="46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81"/>
      <c r="CC2" s="81"/>
      <c r="CD2" s="2"/>
      <c r="CE2" s="2"/>
      <c r="CF2" s="2"/>
      <c r="CG2" s="2"/>
      <c r="CH2" s="2"/>
    </row>
    <row r="3" spans="1:86" x14ac:dyDescent="0.3">
      <c r="A3" s="82" t="s">
        <v>602</v>
      </c>
      <c r="G3" s="2"/>
      <c r="H3" s="2"/>
      <c r="I3" s="2"/>
      <c r="J3" s="2"/>
      <c r="K3" s="86" t="s">
        <v>213</v>
      </c>
      <c r="L3" s="87"/>
      <c r="M3" s="88"/>
      <c r="N3" s="86" t="s">
        <v>214</v>
      </c>
      <c r="O3" s="88"/>
      <c r="P3" s="86" t="s">
        <v>223</v>
      </c>
      <c r="Q3" s="88"/>
      <c r="R3" s="86" t="s">
        <v>224</v>
      </c>
      <c r="S3" s="88"/>
      <c r="T3" s="2"/>
      <c r="U3" s="2"/>
      <c r="V3" s="2"/>
      <c r="W3" s="2"/>
      <c r="X3" s="2"/>
      <c r="Y3" s="2"/>
      <c r="Z3" s="2"/>
      <c r="AA3" s="2"/>
      <c r="AB3" s="4"/>
      <c r="AC3" s="5"/>
      <c r="AD3" s="5"/>
      <c r="AE3" s="2"/>
      <c r="AF3" s="5"/>
      <c r="AG3" s="5"/>
      <c r="AH3" s="2"/>
      <c r="AI3" s="2"/>
      <c r="AJ3" s="46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46"/>
      <c r="BD3" s="2"/>
      <c r="BE3" s="2"/>
      <c r="BF3" s="2"/>
      <c r="BG3" s="2"/>
      <c r="BH3" s="2"/>
      <c r="BI3" s="2"/>
      <c r="BJ3" s="2"/>
      <c r="BK3" s="2"/>
      <c r="BL3" s="2"/>
      <c r="BM3" s="50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86" t="s">
        <v>272</v>
      </c>
      <c r="CE3" s="87"/>
      <c r="CF3" s="87"/>
      <c r="CG3" s="87"/>
      <c r="CH3" s="88"/>
    </row>
    <row r="4" spans="1:86" ht="53.4" x14ac:dyDescent="0.3">
      <c r="A4" s="12" t="s">
        <v>293</v>
      </c>
      <c r="B4" s="7" t="s">
        <v>294</v>
      </c>
      <c r="C4" s="7" t="s">
        <v>295</v>
      </c>
      <c r="D4" s="12" t="s">
        <v>296</v>
      </c>
      <c r="E4" s="7" t="s">
        <v>297</v>
      </c>
      <c r="F4" s="7" t="s">
        <v>298</v>
      </c>
      <c r="G4" s="13" t="s">
        <v>215</v>
      </c>
      <c r="H4" s="7" t="s">
        <v>216</v>
      </c>
      <c r="I4" s="7" t="s">
        <v>217</v>
      </c>
      <c r="J4" s="53" t="s">
        <v>594</v>
      </c>
      <c r="K4" s="7" t="s">
        <v>218</v>
      </c>
      <c r="L4" s="7" t="s">
        <v>219</v>
      </c>
      <c r="M4" s="7" t="s">
        <v>220</v>
      </c>
      <c r="N4" s="7" t="s">
        <v>221</v>
      </c>
      <c r="O4" s="7" t="s">
        <v>222</v>
      </c>
      <c r="P4" s="7" t="s">
        <v>225</v>
      </c>
      <c r="Q4" s="7" t="s">
        <v>226</v>
      </c>
      <c r="R4" s="7" t="s">
        <v>227</v>
      </c>
      <c r="S4" s="7" t="s">
        <v>228</v>
      </c>
      <c r="T4" s="12" t="s">
        <v>229</v>
      </c>
      <c r="U4" s="7" t="s">
        <v>230</v>
      </c>
      <c r="V4" s="7" t="s">
        <v>231</v>
      </c>
      <c r="W4" s="7" t="s">
        <v>232</v>
      </c>
      <c r="X4" s="7" t="s">
        <v>233</v>
      </c>
      <c r="Y4" s="7" t="s">
        <v>234</v>
      </c>
      <c r="Z4" s="3" t="s">
        <v>235</v>
      </c>
      <c r="AA4" s="7" t="s">
        <v>236</v>
      </c>
      <c r="AB4" s="7" t="s">
        <v>237</v>
      </c>
      <c r="AC4" s="14" t="s">
        <v>238</v>
      </c>
      <c r="AD4" s="14" t="s">
        <v>239</v>
      </c>
      <c r="AE4" s="7" t="s">
        <v>240</v>
      </c>
      <c r="AF4" s="7" t="s">
        <v>241</v>
      </c>
      <c r="AG4" s="7" t="s">
        <v>242</v>
      </c>
      <c r="AH4" s="6" t="s">
        <v>243</v>
      </c>
      <c r="AI4" s="6" t="s">
        <v>244</v>
      </c>
      <c r="AJ4" s="48" t="s">
        <v>591</v>
      </c>
      <c r="AK4" s="7" t="s">
        <v>245</v>
      </c>
      <c r="AL4" s="7" t="s">
        <v>246</v>
      </c>
      <c r="AM4" s="7" t="s">
        <v>247</v>
      </c>
      <c r="AN4" s="7" t="s">
        <v>248</v>
      </c>
      <c r="AO4" s="7" t="s">
        <v>249</v>
      </c>
      <c r="AP4" s="7" t="s">
        <v>250</v>
      </c>
      <c r="AQ4" s="7" t="s">
        <v>251</v>
      </c>
      <c r="AR4" s="7" t="s">
        <v>252</v>
      </c>
      <c r="AS4" s="7" t="s">
        <v>253</v>
      </c>
      <c r="AT4" s="7" t="s">
        <v>254</v>
      </c>
      <c r="AU4" s="7" t="s">
        <v>255</v>
      </c>
      <c r="AV4" s="7" t="s">
        <v>256</v>
      </c>
      <c r="AW4" s="7" t="s">
        <v>257</v>
      </c>
      <c r="AX4" s="7" t="s">
        <v>258</v>
      </c>
      <c r="AY4" s="7" t="s">
        <v>259</v>
      </c>
      <c r="AZ4" s="7" t="s">
        <v>260</v>
      </c>
      <c r="BA4" s="7" t="s">
        <v>261</v>
      </c>
      <c r="BB4" s="3" t="s">
        <v>262</v>
      </c>
      <c r="BC4" s="47" t="s">
        <v>592</v>
      </c>
      <c r="BD4" s="3" t="s">
        <v>263</v>
      </c>
      <c r="BE4" s="3" t="s">
        <v>264</v>
      </c>
      <c r="BF4" s="12" t="s">
        <v>265</v>
      </c>
      <c r="BG4" s="3" t="s">
        <v>266</v>
      </c>
      <c r="BH4" s="7" t="s">
        <v>267</v>
      </c>
      <c r="BI4" s="7" t="s">
        <v>268</v>
      </c>
      <c r="BJ4" s="7" t="s">
        <v>269</v>
      </c>
      <c r="BK4" s="7" t="s">
        <v>270</v>
      </c>
      <c r="BL4" s="6" t="s">
        <v>271</v>
      </c>
      <c r="BM4" s="47" t="s">
        <v>593</v>
      </c>
      <c r="BN4" s="7" t="s">
        <v>273</v>
      </c>
      <c r="BO4" s="7" t="s">
        <v>274</v>
      </c>
      <c r="BP4" s="7" t="s">
        <v>275</v>
      </c>
      <c r="BQ4" s="7" t="s">
        <v>276</v>
      </c>
      <c r="BR4" s="7" t="s">
        <v>277</v>
      </c>
      <c r="BS4" s="7" t="s">
        <v>278</v>
      </c>
      <c r="BT4" s="7" t="s">
        <v>279</v>
      </c>
      <c r="BU4" s="7" t="s">
        <v>280</v>
      </c>
      <c r="BV4" s="7" t="s">
        <v>281</v>
      </c>
      <c r="BW4" s="7" t="s">
        <v>282</v>
      </c>
      <c r="BX4" s="7" t="s">
        <v>283</v>
      </c>
      <c r="BY4" s="7" t="s">
        <v>284</v>
      </c>
      <c r="BZ4" s="7" t="s">
        <v>285</v>
      </c>
      <c r="CA4" s="7" t="s">
        <v>286</v>
      </c>
      <c r="CB4" s="7" t="s">
        <v>287</v>
      </c>
      <c r="CC4" s="7" t="s">
        <v>288</v>
      </c>
      <c r="CD4" s="12" t="s">
        <v>289</v>
      </c>
      <c r="CE4" s="12" t="s">
        <v>290</v>
      </c>
      <c r="CF4" s="12" t="s">
        <v>291</v>
      </c>
      <c r="CG4" s="15">
        <v>0</v>
      </c>
      <c r="CH4" s="7" t="s">
        <v>292</v>
      </c>
    </row>
    <row r="5" spans="1:86" ht="20.399999999999999" customHeight="1" x14ac:dyDescent="0.3">
      <c r="A5" s="18"/>
      <c r="B5" s="11" t="s">
        <v>299</v>
      </c>
      <c r="C5" s="10"/>
      <c r="D5" s="10"/>
      <c r="E5" s="10"/>
      <c r="F5" s="17"/>
      <c r="G5" s="43">
        <v>7213564676.3800001</v>
      </c>
      <c r="H5" s="43">
        <v>7215627825.7999992</v>
      </c>
      <c r="I5" s="43">
        <v>165898006.22999993</v>
      </c>
      <c r="J5" s="43">
        <v>7047666670.1500006</v>
      </c>
      <c r="K5" s="43">
        <v>1169835377.5499997</v>
      </c>
      <c r="L5" s="43">
        <v>648707668.24999976</v>
      </c>
      <c r="M5" s="43">
        <v>1548443066.1400011</v>
      </c>
      <c r="N5" s="43">
        <v>118522402.01000001</v>
      </c>
      <c r="O5" s="43">
        <v>5550887.1800000025</v>
      </c>
      <c r="P5" s="43">
        <v>4640086.99</v>
      </c>
      <c r="Q5" s="43">
        <f>SUM(Q8:Q66,Q68:Q188)</f>
        <v>415362837.35999978</v>
      </c>
      <c r="R5" s="43">
        <v>3212578.41</v>
      </c>
      <c r="S5" s="43">
        <v>1326395.1199999999</v>
      </c>
      <c r="T5" s="43">
        <v>2134415887.7200003</v>
      </c>
      <c r="U5" s="43">
        <v>35864716.389999993</v>
      </c>
      <c r="V5" s="43">
        <f>SUM(V8:V66,V68:V188)</f>
        <v>608902028.00999999</v>
      </c>
      <c r="W5" s="43">
        <v>23016851.859999992</v>
      </c>
      <c r="X5" s="43">
        <v>608162.27</v>
      </c>
      <c r="Y5" s="43">
        <v>934039.88</v>
      </c>
      <c r="Z5" s="43">
        <v>6936131341.9200001</v>
      </c>
      <c r="AA5" s="43">
        <v>168055905.86999997</v>
      </c>
      <c r="AB5" s="43">
        <v>7104187246.6599979</v>
      </c>
      <c r="AC5" s="42" t="s">
        <v>590</v>
      </c>
      <c r="AD5" s="42" t="s">
        <v>590</v>
      </c>
      <c r="AE5" s="43">
        <v>360567412.95999998</v>
      </c>
      <c r="AF5" s="43">
        <v>147039.94999999998</v>
      </c>
      <c r="AG5" s="43">
        <v>2908694.4499999997</v>
      </c>
      <c r="AH5" s="43">
        <v>324255.96999999997</v>
      </c>
      <c r="AI5" s="43">
        <v>27353.449999999997</v>
      </c>
      <c r="AJ5" s="43">
        <v>351609.41999999987</v>
      </c>
      <c r="AK5" s="43">
        <v>174770866.8900001</v>
      </c>
      <c r="AL5" s="43">
        <v>14243520.910000002</v>
      </c>
      <c r="AM5" s="43">
        <v>42904941.859999977</v>
      </c>
      <c r="AN5" s="43">
        <v>638060.69999999995</v>
      </c>
      <c r="AO5" s="43">
        <v>25749826.259999987</v>
      </c>
      <c r="AP5" s="43">
        <v>2824576.7100000009</v>
      </c>
      <c r="AQ5" s="43">
        <v>12541845.189999999</v>
      </c>
      <c r="AR5" s="43">
        <v>1897031</v>
      </c>
      <c r="AS5" s="43">
        <v>1717270.6800000004</v>
      </c>
      <c r="AT5" s="43">
        <v>3654793.3000000003</v>
      </c>
      <c r="AU5" s="43">
        <v>13278626.918</v>
      </c>
      <c r="AV5" s="43">
        <v>3898118.9800000004</v>
      </c>
      <c r="AW5" s="43">
        <v>583548.30000000005</v>
      </c>
      <c r="AX5" s="43">
        <v>1664768.1899999995</v>
      </c>
      <c r="AY5" s="43">
        <v>5073905.5799999991</v>
      </c>
      <c r="AZ5" s="43">
        <v>8031131.299999997</v>
      </c>
      <c r="BA5" s="43">
        <v>1623803.99</v>
      </c>
      <c r="BB5" s="43">
        <v>327281518.5199998</v>
      </c>
      <c r="BC5" s="43"/>
      <c r="BD5" s="43">
        <v>170157668.35999998</v>
      </c>
      <c r="BE5" s="43">
        <v>604724041.38999999</v>
      </c>
      <c r="BF5" s="43">
        <v>20837.280000000002</v>
      </c>
      <c r="BG5" s="43">
        <v>35123424.360000007</v>
      </c>
      <c r="BH5" s="43">
        <v>1670.4299999999998</v>
      </c>
      <c r="BI5" s="43">
        <v>63282578.459999993</v>
      </c>
      <c r="BJ5" s="43">
        <v>2466592.9500000002</v>
      </c>
      <c r="BK5" s="43">
        <v>0</v>
      </c>
      <c r="BL5" s="43">
        <v>0</v>
      </c>
      <c r="BM5" s="43">
        <v>0</v>
      </c>
      <c r="BN5" s="43">
        <v>0</v>
      </c>
      <c r="BO5" s="45">
        <v>955228</v>
      </c>
      <c r="BP5" s="45">
        <v>280231</v>
      </c>
      <c r="BQ5" s="45">
        <v>5058</v>
      </c>
      <c r="BR5" s="45">
        <v>-2816</v>
      </c>
      <c r="BS5" s="45">
        <v>-10632</v>
      </c>
      <c r="BT5" s="45">
        <v>-23004</v>
      </c>
      <c r="BU5" s="45">
        <v>-75272</v>
      </c>
      <c r="BV5" s="45">
        <v>-86473</v>
      </c>
      <c r="BW5" s="45">
        <v>4221</v>
      </c>
      <c r="BX5" s="45">
        <v>-464</v>
      </c>
      <c r="BY5" s="45">
        <v>4242</v>
      </c>
      <c r="BZ5" s="45">
        <v>-156112</v>
      </c>
      <c r="CA5" s="45">
        <v>-846</v>
      </c>
      <c r="CB5" s="45">
        <v>893361</v>
      </c>
      <c r="CC5" s="45">
        <v>3395</v>
      </c>
      <c r="CD5" s="45">
        <v>34775</v>
      </c>
      <c r="CE5" s="45">
        <v>14219</v>
      </c>
      <c r="CF5" s="45">
        <v>88672</v>
      </c>
      <c r="CG5" s="45">
        <v>14022</v>
      </c>
      <c r="CH5" s="45">
        <v>2365</v>
      </c>
    </row>
    <row r="6" spans="1:86" ht="31.95" customHeight="1" x14ac:dyDescent="0.3">
      <c r="A6" s="18"/>
      <c r="B6" s="8" t="s">
        <v>300</v>
      </c>
      <c r="C6" s="16"/>
      <c r="D6" s="16"/>
      <c r="E6" s="16"/>
      <c r="F6" s="17"/>
      <c r="G6" s="43">
        <v>40075359.313222222</v>
      </c>
      <c r="H6" s="43">
        <v>40086821.254444443</v>
      </c>
      <c r="I6" s="43">
        <v>921655.59016666631</v>
      </c>
      <c r="J6" s="43">
        <v>39153703.723055556</v>
      </c>
      <c r="K6" s="43">
        <v>6499085.4308333313</v>
      </c>
      <c r="L6" s="43">
        <v>3603931.4902777765</v>
      </c>
      <c r="M6" s="43">
        <v>8602461.478555562</v>
      </c>
      <c r="N6" s="43">
        <v>658457.7889444445</v>
      </c>
      <c r="O6" s="43">
        <v>30838.262111111126</v>
      </c>
      <c r="P6" s="43">
        <v>25778.261055555558</v>
      </c>
      <c r="Q6" s="43">
        <f>AVERAGE(Q8:Q66,Q68:Q188)</f>
        <v>2307571.3186666653</v>
      </c>
      <c r="R6" s="43">
        <v>17847.657833333335</v>
      </c>
      <c r="S6" s="43">
        <v>7368.8617777777772</v>
      </c>
      <c r="T6" s="43">
        <v>11857866.042888891</v>
      </c>
      <c r="U6" s="43">
        <v>199248.42438888884</v>
      </c>
      <c r="V6" s="43">
        <f>AVERAGE(V8:V66,V68:V188)</f>
        <v>3382789.0444999998</v>
      </c>
      <c r="W6" s="43">
        <v>127871.39922222217</v>
      </c>
      <c r="X6" s="43">
        <v>3378.6792777777778</v>
      </c>
      <c r="Y6" s="43">
        <v>5189.1104444444445</v>
      </c>
      <c r="Z6" s="43">
        <v>38534063.010666668</v>
      </c>
      <c r="AA6" s="43">
        <v>933643.92149999982</v>
      </c>
      <c r="AB6" s="43">
        <v>39467706.925888881</v>
      </c>
      <c r="AC6" s="44">
        <v>9.993248839315591E-2</v>
      </c>
      <c r="AD6" s="44">
        <v>5.90248934251517E-2</v>
      </c>
      <c r="AE6" s="43">
        <v>2003152.2942222222</v>
      </c>
      <c r="AF6" s="43">
        <v>816.888611111111</v>
      </c>
      <c r="AG6" s="43">
        <v>16159.413611111109</v>
      </c>
      <c r="AH6" s="43">
        <v>1801.4220555555553</v>
      </c>
      <c r="AI6" s="43">
        <v>151.96361111111111</v>
      </c>
      <c r="AJ6" s="43">
        <v>1953.3856666666659</v>
      </c>
      <c r="AK6" s="43">
        <v>970949.26050000056</v>
      </c>
      <c r="AL6" s="43">
        <v>79130.671722222236</v>
      </c>
      <c r="AM6" s="43">
        <v>238360.78811111097</v>
      </c>
      <c r="AN6" s="43">
        <v>3544.7816666666663</v>
      </c>
      <c r="AO6" s="43">
        <v>143054.59033333327</v>
      </c>
      <c r="AP6" s="43">
        <v>15692.092833333338</v>
      </c>
      <c r="AQ6" s="43">
        <v>69676.917722222221</v>
      </c>
      <c r="AR6" s="43">
        <v>10539.06111111111</v>
      </c>
      <c r="AS6" s="43">
        <v>9540.3926666666684</v>
      </c>
      <c r="AT6" s="43">
        <v>20304.407222222224</v>
      </c>
      <c r="AU6" s="43">
        <v>73770.149544444444</v>
      </c>
      <c r="AV6" s="43">
        <v>21656.216555555558</v>
      </c>
      <c r="AW6" s="43">
        <v>3241.9350000000004</v>
      </c>
      <c r="AX6" s="43">
        <v>9248.7121666666644</v>
      </c>
      <c r="AY6" s="43">
        <v>28188.364333333328</v>
      </c>
      <c r="AZ6" s="43">
        <v>44617.396111111091</v>
      </c>
      <c r="BA6" s="43">
        <v>9021.133277777777</v>
      </c>
      <c r="BB6" s="43">
        <v>1818230.6584444433</v>
      </c>
      <c r="BC6" s="44">
        <v>4.9614900265160288E-3</v>
      </c>
      <c r="BD6" s="43">
        <v>945320.37977777771</v>
      </c>
      <c r="BE6" s="43">
        <v>3359578.0077222222</v>
      </c>
      <c r="BF6" s="43">
        <v>115.76266666666668</v>
      </c>
      <c r="BG6" s="43">
        <v>195130.13533333337</v>
      </c>
      <c r="BH6" s="43">
        <v>9.2801666666666662</v>
      </c>
      <c r="BI6" s="43">
        <v>351569.88033333328</v>
      </c>
      <c r="BJ6" s="43">
        <v>13703.294166666668</v>
      </c>
      <c r="BK6" s="43">
        <v>0</v>
      </c>
      <c r="BL6" s="43">
        <v>0</v>
      </c>
      <c r="BM6" s="43">
        <v>0</v>
      </c>
      <c r="BN6" s="43">
        <v>0</v>
      </c>
      <c r="BO6" s="45">
        <v>5306.8222222222221</v>
      </c>
      <c r="BP6" s="45">
        <v>1556.838888888889</v>
      </c>
      <c r="BQ6" s="45">
        <v>28.1</v>
      </c>
      <c r="BR6" s="45">
        <v>-15.644444444444444</v>
      </c>
      <c r="BS6" s="45">
        <v>-59.06666666666667</v>
      </c>
      <c r="BT6" s="45">
        <v>-127.8</v>
      </c>
      <c r="BU6" s="45">
        <v>-418.17777777777781</v>
      </c>
      <c r="BV6" s="45">
        <v>-480.40555555555557</v>
      </c>
      <c r="BW6" s="45">
        <v>23.45</v>
      </c>
      <c r="BX6" s="45">
        <v>-2.5777777777777779</v>
      </c>
      <c r="BY6" s="45">
        <v>23.566666666666666</v>
      </c>
      <c r="BZ6" s="45">
        <v>-867.28888888888889</v>
      </c>
      <c r="CA6" s="45">
        <v>-4.7</v>
      </c>
      <c r="CB6" s="45">
        <v>4963.1166666666668</v>
      </c>
      <c r="CC6" s="45">
        <v>18.861111111111111</v>
      </c>
      <c r="CD6" s="45">
        <v>193.19444444444446</v>
      </c>
      <c r="CE6" s="45">
        <v>78.99444444444444</v>
      </c>
      <c r="CF6" s="45">
        <v>492.62222222222221</v>
      </c>
      <c r="CG6" s="45">
        <v>77.900000000000006</v>
      </c>
      <c r="CH6" s="45">
        <v>13.138888888888889</v>
      </c>
    </row>
    <row r="7" spans="1:86" s="9" customFormat="1" x14ac:dyDescent="0.3">
      <c r="A7" s="19"/>
      <c r="B7" s="41"/>
      <c r="C7" s="20"/>
      <c r="D7" s="20"/>
      <c r="E7" s="20"/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39"/>
      <c r="AD7" s="39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</row>
    <row r="8" spans="1:86" ht="15.6" x14ac:dyDescent="0.3">
      <c r="A8" s="21">
        <v>1</v>
      </c>
      <c r="B8" s="22" t="s">
        <v>4</v>
      </c>
      <c r="C8" s="22" t="s">
        <v>5</v>
      </c>
      <c r="D8" s="66" t="s">
        <v>316</v>
      </c>
      <c r="E8" s="35" t="s">
        <v>317</v>
      </c>
      <c r="F8" s="34" t="s">
        <v>318</v>
      </c>
      <c r="G8" s="23">
        <v>37237639.75</v>
      </c>
      <c r="H8" s="23">
        <v>37240972.840000004</v>
      </c>
      <c r="I8" s="23">
        <v>1877250</v>
      </c>
      <c r="J8" s="23">
        <f>G8-I8</f>
        <v>35360389.75</v>
      </c>
      <c r="K8" s="23">
        <v>0</v>
      </c>
      <c r="L8" s="23">
        <v>12058896.82</v>
      </c>
      <c r="M8" s="23">
        <v>3031822.88</v>
      </c>
      <c r="N8" s="23">
        <v>0</v>
      </c>
      <c r="O8" s="23">
        <v>0</v>
      </c>
      <c r="P8" s="23">
        <v>0</v>
      </c>
      <c r="Q8" s="23">
        <v>4207367.34</v>
      </c>
      <c r="R8" s="23">
        <v>0</v>
      </c>
      <c r="S8" s="23">
        <v>0</v>
      </c>
      <c r="T8" s="23">
        <v>13721042.92</v>
      </c>
      <c r="U8" s="23">
        <v>0</v>
      </c>
      <c r="V8" s="23">
        <v>1930678.52</v>
      </c>
      <c r="W8" s="23">
        <v>0</v>
      </c>
      <c r="X8" s="23">
        <v>0</v>
      </c>
      <c r="Y8" s="23">
        <v>22133</v>
      </c>
      <c r="Z8" s="23">
        <v>37323761</v>
      </c>
      <c r="AA8" s="23">
        <v>55213</v>
      </c>
      <c r="AB8" s="23">
        <v>37378973</v>
      </c>
      <c r="AC8" s="40">
        <v>0.19794919999999999</v>
      </c>
      <c r="AD8" s="32">
        <v>5.0099999999999999E-2</v>
      </c>
      <c r="AE8" s="23">
        <v>2319619.36</v>
      </c>
      <c r="AF8" s="23">
        <v>0</v>
      </c>
      <c r="AG8" s="23">
        <v>0</v>
      </c>
      <c r="AH8" s="23">
        <v>3333.09</v>
      </c>
      <c r="AI8" s="23">
        <v>0</v>
      </c>
      <c r="AJ8" s="23">
        <f>SUM(AH8:AI8)</f>
        <v>3333.09</v>
      </c>
      <c r="AK8" s="23">
        <v>827365.18</v>
      </c>
      <c r="AL8" s="23">
        <v>66110.039999999994</v>
      </c>
      <c r="AM8" s="23">
        <v>196950.73</v>
      </c>
      <c r="AN8" s="23">
        <v>13830.5</v>
      </c>
      <c r="AO8" s="23">
        <v>131357.04999999999</v>
      </c>
      <c r="AP8" s="23">
        <v>38543.57</v>
      </c>
      <c r="AQ8" s="23">
        <v>284319.56</v>
      </c>
      <c r="AR8" s="23">
        <v>8732</v>
      </c>
      <c r="AS8" s="23">
        <v>4260.49</v>
      </c>
      <c r="AT8" s="23">
        <v>0</v>
      </c>
      <c r="AU8" s="23">
        <v>76038.87</v>
      </c>
      <c r="AV8" s="23">
        <v>20141.68</v>
      </c>
      <c r="AW8" s="23">
        <v>0</v>
      </c>
      <c r="AX8" s="23">
        <v>9046.6</v>
      </c>
      <c r="AY8" s="23">
        <v>0</v>
      </c>
      <c r="AZ8" s="23">
        <v>23479.759999999998</v>
      </c>
      <c r="BA8" s="23">
        <v>0</v>
      </c>
      <c r="BB8" s="23">
        <v>1740451</v>
      </c>
      <c r="BC8" s="49">
        <f>BA8/BB8</f>
        <v>0</v>
      </c>
      <c r="BD8" s="23">
        <v>3418379.91</v>
      </c>
      <c r="BE8" s="23">
        <v>3952782.85</v>
      </c>
      <c r="BF8" s="23">
        <v>100</v>
      </c>
      <c r="BG8" s="23">
        <v>198295</v>
      </c>
      <c r="BH8" s="23">
        <v>0</v>
      </c>
      <c r="BI8" s="23">
        <v>740139.69</v>
      </c>
      <c r="BJ8" s="23">
        <v>305026.94</v>
      </c>
      <c r="BK8" s="23">
        <v>0</v>
      </c>
      <c r="BL8" s="23">
        <v>0</v>
      </c>
      <c r="BM8" s="23">
        <f>SUM(BK8:BL8)</f>
        <v>0</v>
      </c>
      <c r="BN8" s="23">
        <v>0</v>
      </c>
      <c r="BO8" s="23">
        <v>7234</v>
      </c>
      <c r="BP8" s="23">
        <v>1557</v>
      </c>
      <c r="BQ8" s="23">
        <v>409</v>
      </c>
      <c r="BR8" s="23">
        <v>-8</v>
      </c>
      <c r="BS8" s="23">
        <v>-137</v>
      </c>
      <c r="BT8" s="23">
        <v>-183</v>
      </c>
      <c r="BU8" s="23">
        <v>-642</v>
      </c>
      <c r="BV8" s="23">
        <v>-400</v>
      </c>
      <c r="BW8" s="23">
        <v>1</v>
      </c>
      <c r="BX8" s="23">
        <v>-6</v>
      </c>
      <c r="BY8" s="23">
        <v>0</v>
      </c>
      <c r="BZ8" s="23">
        <v>-1583</v>
      </c>
      <c r="CA8" s="23">
        <v>-3</v>
      </c>
      <c r="CB8" s="23">
        <v>6239</v>
      </c>
      <c r="CC8" s="23">
        <v>42</v>
      </c>
      <c r="CD8" s="23">
        <v>79</v>
      </c>
      <c r="CE8" s="23">
        <v>52</v>
      </c>
      <c r="CF8" s="23">
        <v>1122</v>
      </c>
      <c r="CG8" s="23">
        <v>11</v>
      </c>
      <c r="CH8" s="23">
        <v>2</v>
      </c>
    </row>
    <row r="9" spans="1:86" s="9" customFormat="1" ht="15.6" x14ac:dyDescent="0.3">
      <c r="A9" s="51">
        <v>1</v>
      </c>
      <c r="B9" s="54" t="s">
        <v>22</v>
      </c>
      <c r="C9" s="54" t="s">
        <v>23</v>
      </c>
      <c r="D9" s="55" t="s">
        <v>319</v>
      </c>
      <c r="E9" s="56" t="s">
        <v>317</v>
      </c>
      <c r="F9" s="55" t="s">
        <v>320</v>
      </c>
      <c r="G9" s="51">
        <v>12324897.869999999</v>
      </c>
      <c r="H9" s="51">
        <v>12324897.869999999</v>
      </c>
      <c r="I9" s="51">
        <v>296943.94</v>
      </c>
      <c r="J9" s="51">
        <f t="shared" ref="J9:J73" si="0">G9-I9</f>
        <v>12027953.93</v>
      </c>
      <c r="K9" s="51">
        <v>1313933.8999999999</v>
      </c>
      <c r="L9" s="51">
        <v>1811533.06</v>
      </c>
      <c r="M9" s="51">
        <v>387183.96</v>
      </c>
      <c r="N9" s="51">
        <v>0</v>
      </c>
      <c r="O9" s="51">
        <v>0</v>
      </c>
      <c r="P9" s="51">
        <v>5510.27</v>
      </c>
      <c r="Q9" s="51">
        <v>827996.94</v>
      </c>
      <c r="R9" s="51">
        <v>0</v>
      </c>
      <c r="S9" s="51">
        <v>0</v>
      </c>
      <c r="T9" s="51">
        <v>6366695.5700000003</v>
      </c>
      <c r="U9" s="51">
        <v>304557</v>
      </c>
      <c r="V9" s="51">
        <v>836088.43</v>
      </c>
      <c r="W9" s="51">
        <v>0</v>
      </c>
      <c r="X9" s="51">
        <v>0</v>
      </c>
      <c r="Y9" s="51">
        <v>0</v>
      </c>
      <c r="Z9" s="51">
        <v>12362197.289999999</v>
      </c>
      <c r="AA9" s="51">
        <v>0</v>
      </c>
      <c r="AB9" s="51">
        <v>12362197.289999999</v>
      </c>
      <c r="AC9" s="52">
        <v>0.1084661</v>
      </c>
      <c r="AD9" s="52">
        <v>3.9E-2</v>
      </c>
      <c r="AE9" s="51">
        <v>482422.35</v>
      </c>
      <c r="AF9" s="51">
        <v>0</v>
      </c>
      <c r="AG9" s="51">
        <v>0</v>
      </c>
      <c r="AH9" s="51">
        <v>0</v>
      </c>
      <c r="AI9" s="51">
        <v>0</v>
      </c>
      <c r="AJ9" s="51">
        <f t="shared" ref="AJ9:AJ73" si="1">SUM(AH9:AI9)</f>
        <v>0</v>
      </c>
      <c r="AK9" s="51">
        <v>176244.72</v>
      </c>
      <c r="AL9" s="51">
        <v>15474.43</v>
      </c>
      <c r="AM9" s="51">
        <v>34860.519999999997</v>
      </c>
      <c r="AN9" s="51">
        <v>0</v>
      </c>
      <c r="AO9" s="51">
        <v>0</v>
      </c>
      <c r="AP9" s="51">
        <v>3953</v>
      </c>
      <c r="AQ9" s="51">
        <v>13721.78</v>
      </c>
      <c r="AR9" s="51">
        <v>8310</v>
      </c>
      <c r="AS9" s="51">
        <v>0</v>
      </c>
      <c r="AT9" s="51">
        <v>0</v>
      </c>
      <c r="AU9" s="51">
        <v>10778.9</v>
      </c>
      <c r="AV9" s="51">
        <v>0</v>
      </c>
      <c r="AW9" s="51">
        <v>0</v>
      </c>
      <c r="AX9" s="51">
        <v>2382.37</v>
      </c>
      <c r="AY9" s="51">
        <v>12625.54</v>
      </c>
      <c r="AZ9" s="51">
        <v>3568.21</v>
      </c>
      <c r="BA9" s="51">
        <v>0</v>
      </c>
      <c r="BB9" s="51">
        <v>300811.48</v>
      </c>
      <c r="BC9" s="52">
        <f t="shared" ref="BC9:BC73" si="2">BA9/BB9</f>
        <v>0</v>
      </c>
      <c r="BD9" s="51">
        <v>415522.61</v>
      </c>
      <c r="BE9" s="51">
        <v>921310.8</v>
      </c>
      <c r="BF9" s="51">
        <v>25</v>
      </c>
      <c r="BG9" s="51">
        <v>198294.22</v>
      </c>
      <c r="BH9" s="51">
        <v>0</v>
      </c>
      <c r="BI9" s="51">
        <v>1816.14</v>
      </c>
      <c r="BJ9" s="51">
        <v>0</v>
      </c>
      <c r="BK9" s="51">
        <v>0</v>
      </c>
      <c r="BL9" s="51">
        <v>0</v>
      </c>
      <c r="BM9" s="51">
        <f t="shared" ref="BM9:BM73" si="3">SUM(BK9:BL9)</f>
        <v>0</v>
      </c>
      <c r="BN9" s="51">
        <v>0</v>
      </c>
      <c r="BO9" s="51">
        <v>1543</v>
      </c>
      <c r="BP9" s="51">
        <v>434</v>
      </c>
      <c r="BQ9" s="51">
        <v>20</v>
      </c>
      <c r="BR9" s="51">
        <v>0</v>
      </c>
      <c r="BS9" s="51">
        <v>-41</v>
      </c>
      <c r="BT9" s="51">
        <v>-49</v>
      </c>
      <c r="BU9" s="51">
        <v>-147</v>
      </c>
      <c r="BV9" s="51">
        <v>-84</v>
      </c>
      <c r="BW9" s="51">
        <v>0</v>
      </c>
      <c r="BX9" s="51">
        <v>0</v>
      </c>
      <c r="BY9" s="51">
        <v>19</v>
      </c>
      <c r="BZ9" s="51">
        <v>-246</v>
      </c>
      <c r="CA9" s="51">
        <v>-1</v>
      </c>
      <c r="CB9" s="51">
        <v>1448</v>
      </c>
      <c r="CC9" s="51">
        <v>2</v>
      </c>
      <c r="CD9" s="51">
        <v>62</v>
      </c>
      <c r="CE9" s="51">
        <v>35</v>
      </c>
      <c r="CF9" s="51">
        <v>107</v>
      </c>
      <c r="CG9" s="51">
        <v>3</v>
      </c>
      <c r="CH9" s="51">
        <v>2</v>
      </c>
    </row>
    <row r="10" spans="1:86" s="60" customFormat="1" ht="15.6" x14ac:dyDescent="0.3">
      <c r="A10" s="57">
        <v>1</v>
      </c>
      <c r="B10" s="58" t="s">
        <v>83</v>
      </c>
      <c r="C10" s="58" t="s">
        <v>84</v>
      </c>
      <c r="D10" s="55" t="s">
        <v>321</v>
      </c>
      <c r="E10" s="56" t="s">
        <v>317</v>
      </c>
      <c r="F10" s="55" t="s">
        <v>322</v>
      </c>
      <c r="G10" s="57">
        <v>13208103.52</v>
      </c>
      <c r="H10" s="57">
        <v>13212549.460000001</v>
      </c>
      <c r="I10" s="57">
        <v>269626.13</v>
      </c>
      <c r="J10" s="57">
        <f t="shared" si="0"/>
        <v>12938477.389999999</v>
      </c>
      <c r="K10" s="57">
        <v>267327.53999999998</v>
      </c>
      <c r="L10" s="57">
        <v>1431274.24</v>
      </c>
      <c r="M10" s="57">
        <v>3872671.64</v>
      </c>
      <c r="N10" s="57">
        <v>0</v>
      </c>
      <c r="O10" s="57">
        <v>22475.84</v>
      </c>
      <c r="P10" s="57">
        <v>65650.2</v>
      </c>
      <c r="Q10" s="57">
        <v>958666.83</v>
      </c>
      <c r="R10" s="57">
        <v>0</v>
      </c>
      <c r="S10" s="57">
        <v>0</v>
      </c>
      <c r="T10" s="57">
        <v>3908191.49</v>
      </c>
      <c r="U10" s="57">
        <v>0</v>
      </c>
      <c r="V10" s="57">
        <v>1998296.19</v>
      </c>
      <c r="W10" s="57">
        <v>71174.75</v>
      </c>
      <c r="X10" s="57">
        <v>0</v>
      </c>
      <c r="Y10" s="57">
        <v>0</v>
      </c>
      <c r="Z10" s="57">
        <v>13183770.630000001</v>
      </c>
      <c r="AA10" s="57">
        <v>104941.65</v>
      </c>
      <c r="AB10" s="57">
        <v>13288712.279999999</v>
      </c>
      <c r="AC10" s="59">
        <v>0.20083290000000001</v>
      </c>
      <c r="AD10" s="59">
        <v>4.8599999999999997E-2</v>
      </c>
      <c r="AE10" s="57">
        <v>641275.1</v>
      </c>
      <c r="AF10" s="57">
        <v>0</v>
      </c>
      <c r="AG10" s="57">
        <v>0</v>
      </c>
      <c r="AH10" s="57">
        <v>4445.9399999999996</v>
      </c>
      <c r="AI10" s="57">
        <v>102.31</v>
      </c>
      <c r="AJ10" s="57">
        <f t="shared" si="1"/>
        <v>4548.25</v>
      </c>
      <c r="AK10" s="57">
        <v>206916.9</v>
      </c>
      <c r="AL10" s="57">
        <v>18022.740000000002</v>
      </c>
      <c r="AM10" s="57">
        <v>30948.75</v>
      </c>
      <c r="AN10" s="57">
        <v>0</v>
      </c>
      <c r="AO10" s="57">
        <v>48620.13</v>
      </c>
      <c r="AP10" s="57">
        <v>26501.97</v>
      </c>
      <c r="AQ10" s="57">
        <v>35552.800000000003</v>
      </c>
      <c r="AR10" s="57">
        <v>8310</v>
      </c>
      <c r="AS10" s="57">
        <v>650</v>
      </c>
      <c r="AT10" s="57">
        <v>0</v>
      </c>
      <c r="AU10" s="57">
        <v>26427.52</v>
      </c>
      <c r="AV10" s="57">
        <v>6800.56</v>
      </c>
      <c r="AW10" s="57">
        <v>2101.31</v>
      </c>
      <c r="AX10" s="57">
        <v>9439.66</v>
      </c>
      <c r="AY10" s="57">
        <v>1875.8</v>
      </c>
      <c r="AZ10" s="57">
        <v>13</v>
      </c>
      <c r="BA10" s="57">
        <v>0</v>
      </c>
      <c r="BB10" s="57">
        <v>459131.12</v>
      </c>
      <c r="BC10" s="59">
        <f t="shared" si="2"/>
        <v>0</v>
      </c>
      <c r="BD10" s="57">
        <v>536053.07999999996</v>
      </c>
      <c r="BE10" s="57">
        <v>2116568.2799999998</v>
      </c>
      <c r="BF10" s="57">
        <v>0</v>
      </c>
      <c r="BG10" s="57">
        <v>198295</v>
      </c>
      <c r="BH10" s="57">
        <v>0</v>
      </c>
      <c r="BI10" s="57">
        <v>57316.57</v>
      </c>
      <c r="BJ10" s="57">
        <v>0</v>
      </c>
      <c r="BK10" s="57">
        <v>0</v>
      </c>
      <c r="BL10" s="57">
        <v>0</v>
      </c>
      <c r="BM10" s="57">
        <f t="shared" si="3"/>
        <v>0</v>
      </c>
      <c r="BN10" s="57">
        <v>0</v>
      </c>
      <c r="BO10" s="57">
        <v>1708</v>
      </c>
      <c r="BP10" s="57">
        <v>342</v>
      </c>
      <c r="BQ10" s="57">
        <v>1</v>
      </c>
      <c r="BR10" s="57">
        <v>0</v>
      </c>
      <c r="BS10" s="57">
        <v>-28</v>
      </c>
      <c r="BT10" s="57">
        <v>-56</v>
      </c>
      <c r="BU10" s="57">
        <v>-45</v>
      </c>
      <c r="BV10" s="57">
        <v>-68</v>
      </c>
      <c r="BW10" s="57">
        <v>1</v>
      </c>
      <c r="BX10" s="57">
        <v>0</v>
      </c>
      <c r="BY10" s="57">
        <v>9</v>
      </c>
      <c r="BZ10" s="57">
        <v>-283</v>
      </c>
      <c r="CA10" s="57">
        <v>-4</v>
      </c>
      <c r="CB10" s="57">
        <v>1577</v>
      </c>
      <c r="CC10" s="57">
        <v>7</v>
      </c>
      <c r="CD10" s="57">
        <v>36</v>
      </c>
      <c r="CE10" s="57">
        <v>20</v>
      </c>
      <c r="CF10" s="57">
        <v>217</v>
      </c>
      <c r="CG10" s="57">
        <v>8</v>
      </c>
      <c r="CH10" s="57">
        <v>2</v>
      </c>
    </row>
    <row r="11" spans="1:86" s="9" customFormat="1" ht="15.6" x14ac:dyDescent="0.3">
      <c r="A11" s="51">
        <v>1</v>
      </c>
      <c r="B11" s="54" t="s">
        <v>151</v>
      </c>
      <c r="C11" s="54" t="s">
        <v>152</v>
      </c>
      <c r="D11" s="55" t="s">
        <v>323</v>
      </c>
      <c r="E11" s="56" t="s">
        <v>317</v>
      </c>
      <c r="F11" s="55" t="s">
        <v>318</v>
      </c>
      <c r="G11" s="51">
        <v>17678185.260000002</v>
      </c>
      <c r="H11" s="51">
        <v>17682516.260000002</v>
      </c>
      <c r="I11" s="51">
        <v>120056.76</v>
      </c>
      <c r="J11" s="51">
        <f t="shared" si="0"/>
        <v>17558128.5</v>
      </c>
      <c r="K11" s="51">
        <v>0</v>
      </c>
      <c r="L11" s="51">
        <v>7046185.2400000002</v>
      </c>
      <c r="M11" s="51">
        <v>0</v>
      </c>
      <c r="N11" s="51">
        <v>0</v>
      </c>
      <c r="O11" s="51">
        <v>-84.6</v>
      </c>
      <c r="P11" s="51">
        <v>0</v>
      </c>
      <c r="Q11" s="51">
        <v>1651532</v>
      </c>
      <c r="R11" s="51">
        <v>0</v>
      </c>
      <c r="S11" s="51">
        <v>0.18</v>
      </c>
      <c r="T11" s="51">
        <v>8673552.2400000002</v>
      </c>
      <c r="U11" s="51">
        <v>1005707.84</v>
      </c>
      <c r="V11" s="51">
        <v>967101.53</v>
      </c>
      <c r="W11" s="51">
        <v>5445</v>
      </c>
      <c r="X11" s="51">
        <v>0</v>
      </c>
      <c r="Y11" s="51">
        <v>1800</v>
      </c>
      <c r="Z11" s="51">
        <v>20506714.239999998</v>
      </c>
      <c r="AA11" s="51">
        <v>11111.47</v>
      </c>
      <c r="AB11" s="51">
        <v>20517825.710000001</v>
      </c>
      <c r="AC11" s="52">
        <v>0.21561920000000001</v>
      </c>
      <c r="AD11" s="52">
        <v>5.5300000000000002E-2</v>
      </c>
      <c r="AE11" s="51">
        <v>1134617.8</v>
      </c>
      <c r="AF11" s="51">
        <v>0</v>
      </c>
      <c r="AG11" s="51">
        <v>0</v>
      </c>
      <c r="AH11" s="51">
        <v>4181</v>
      </c>
      <c r="AI11" s="51">
        <v>0</v>
      </c>
      <c r="AJ11" s="51">
        <f t="shared" si="1"/>
        <v>4181</v>
      </c>
      <c r="AK11" s="51">
        <v>510608.65</v>
      </c>
      <c r="AL11" s="51">
        <v>44438.99</v>
      </c>
      <c r="AM11" s="51">
        <v>59513.72</v>
      </c>
      <c r="AN11" s="51">
        <v>0</v>
      </c>
      <c r="AO11" s="51">
        <v>48797.59</v>
      </c>
      <c r="AP11" s="51">
        <v>4943.8900000000003</v>
      </c>
      <c r="AQ11" s="51">
        <v>132417.4</v>
      </c>
      <c r="AR11" s="51">
        <v>8310</v>
      </c>
      <c r="AS11" s="51">
        <v>0</v>
      </c>
      <c r="AT11" s="51">
        <v>0</v>
      </c>
      <c r="AU11" s="51">
        <v>27263.119999999999</v>
      </c>
      <c r="AV11" s="51">
        <v>11705.59</v>
      </c>
      <c r="AW11" s="51">
        <v>0</v>
      </c>
      <c r="AX11" s="51">
        <v>2992.7</v>
      </c>
      <c r="AY11" s="51">
        <v>30672.71</v>
      </c>
      <c r="AZ11" s="51">
        <v>0</v>
      </c>
      <c r="BA11" s="51">
        <v>0</v>
      </c>
      <c r="BB11" s="51">
        <v>921825.42</v>
      </c>
      <c r="BC11" s="52">
        <f t="shared" si="2"/>
        <v>0</v>
      </c>
      <c r="BD11" s="51">
        <v>1742928.2</v>
      </c>
      <c r="BE11" s="51">
        <v>2068827.96</v>
      </c>
      <c r="BF11" s="51">
        <v>0</v>
      </c>
      <c r="BG11" s="51">
        <v>198295</v>
      </c>
      <c r="BH11" s="51">
        <v>0</v>
      </c>
      <c r="BI11" s="51">
        <v>210351.61</v>
      </c>
      <c r="BJ11" s="51">
        <v>0</v>
      </c>
      <c r="BK11" s="51">
        <v>0</v>
      </c>
      <c r="BL11" s="51">
        <v>0</v>
      </c>
      <c r="BM11" s="51">
        <f t="shared" si="3"/>
        <v>0</v>
      </c>
      <c r="BN11" s="51">
        <v>0</v>
      </c>
      <c r="BO11" s="51">
        <v>2913</v>
      </c>
      <c r="BP11" s="51">
        <v>713</v>
      </c>
      <c r="BQ11" s="51">
        <v>0</v>
      </c>
      <c r="BR11" s="51">
        <v>-32</v>
      </c>
      <c r="BS11" s="51">
        <v>-89</v>
      </c>
      <c r="BT11" s="51">
        <v>-126</v>
      </c>
      <c r="BU11" s="51">
        <v>-291</v>
      </c>
      <c r="BV11" s="51">
        <v>-161</v>
      </c>
      <c r="BW11" s="51">
        <v>0</v>
      </c>
      <c r="BX11" s="51">
        <v>-1</v>
      </c>
      <c r="BY11" s="51">
        <v>0</v>
      </c>
      <c r="BZ11" s="51">
        <v>-437</v>
      </c>
      <c r="CA11" s="51">
        <v>-1</v>
      </c>
      <c r="CB11" s="51">
        <v>2488</v>
      </c>
      <c r="CC11" s="51">
        <v>1</v>
      </c>
      <c r="CD11" s="51">
        <v>38</v>
      </c>
      <c r="CE11" s="51">
        <v>22</v>
      </c>
      <c r="CF11" s="51">
        <v>340</v>
      </c>
      <c r="CG11" s="51">
        <v>0</v>
      </c>
      <c r="CH11" s="51">
        <v>4</v>
      </c>
    </row>
    <row r="12" spans="1:86" s="9" customFormat="1" ht="15.6" customHeight="1" x14ac:dyDescent="0.3">
      <c r="A12" s="51">
        <v>1</v>
      </c>
      <c r="B12" s="54" t="s">
        <v>180</v>
      </c>
      <c r="C12" s="54" t="s">
        <v>122</v>
      </c>
      <c r="D12" s="27" t="s">
        <v>324</v>
      </c>
      <c r="E12" s="33" t="s">
        <v>317</v>
      </c>
      <c r="F12" s="27" t="s">
        <v>325</v>
      </c>
      <c r="G12" s="51">
        <v>12705558.49</v>
      </c>
      <c r="H12" s="51">
        <v>12705558.49</v>
      </c>
      <c r="I12" s="51">
        <v>310969.96999999997</v>
      </c>
      <c r="J12" s="51">
        <f t="shared" si="0"/>
        <v>12394588.52</v>
      </c>
      <c r="K12" s="51">
        <v>0</v>
      </c>
      <c r="L12" s="51">
        <v>4289902.25</v>
      </c>
      <c r="M12" s="51">
        <v>1173690.58</v>
      </c>
      <c r="N12" s="51">
        <v>0</v>
      </c>
      <c r="O12" s="51">
        <v>0</v>
      </c>
      <c r="P12" s="51">
        <v>11066.47</v>
      </c>
      <c r="Q12" s="51">
        <v>1313764.67</v>
      </c>
      <c r="R12" s="51">
        <v>0</v>
      </c>
      <c r="S12" s="51">
        <v>0</v>
      </c>
      <c r="T12" s="51">
        <v>5892610.4000000004</v>
      </c>
      <c r="U12" s="51">
        <v>227138.54</v>
      </c>
      <c r="V12" s="51">
        <v>790050.06</v>
      </c>
      <c r="W12" s="51">
        <v>0</v>
      </c>
      <c r="X12" s="51">
        <v>0</v>
      </c>
      <c r="Y12" s="51">
        <v>0</v>
      </c>
      <c r="Z12" s="51">
        <v>14358163.529999999</v>
      </c>
      <c r="AA12" s="51">
        <v>0</v>
      </c>
      <c r="AB12" s="51">
        <v>14358163.529999999</v>
      </c>
      <c r="AC12" s="52">
        <v>0.1517829</v>
      </c>
      <c r="AD12" s="52">
        <v>4.53E-2</v>
      </c>
      <c r="AE12" s="51">
        <v>649887.72</v>
      </c>
      <c r="AF12" s="51">
        <v>0</v>
      </c>
      <c r="AG12" s="51">
        <v>0</v>
      </c>
      <c r="AH12" s="51">
        <v>0</v>
      </c>
      <c r="AI12" s="51">
        <v>247.09</v>
      </c>
      <c r="AJ12" s="51">
        <f t="shared" si="1"/>
        <v>247.09</v>
      </c>
      <c r="AK12" s="51">
        <v>214193.24</v>
      </c>
      <c r="AL12" s="51">
        <v>18235.62</v>
      </c>
      <c r="AM12" s="51">
        <v>58125.16</v>
      </c>
      <c r="AN12" s="51">
        <v>0</v>
      </c>
      <c r="AO12" s="51">
        <v>42082.12</v>
      </c>
      <c r="AP12" s="51">
        <v>3477.35</v>
      </c>
      <c r="AQ12" s="51">
        <v>44060</v>
      </c>
      <c r="AR12" s="51">
        <v>8310</v>
      </c>
      <c r="AS12" s="51">
        <v>7070</v>
      </c>
      <c r="AT12" s="51">
        <v>0</v>
      </c>
      <c r="AU12" s="51">
        <v>39485.43</v>
      </c>
      <c r="AV12" s="51">
        <v>4456.49</v>
      </c>
      <c r="AW12" s="51">
        <v>0</v>
      </c>
      <c r="AX12" s="51">
        <v>2308</v>
      </c>
      <c r="AY12" s="51">
        <v>2623.96</v>
      </c>
      <c r="AZ12" s="51">
        <v>13924.45</v>
      </c>
      <c r="BA12" s="51">
        <v>0</v>
      </c>
      <c r="BB12" s="51">
        <v>476476.32</v>
      </c>
      <c r="BC12" s="52">
        <f t="shared" si="2"/>
        <v>0</v>
      </c>
      <c r="BD12" s="51">
        <v>283092.06</v>
      </c>
      <c r="BE12" s="51">
        <v>1645394.17</v>
      </c>
      <c r="BF12" s="51">
        <v>0</v>
      </c>
      <c r="BG12" s="51">
        <v>198295</v>
      </c>
      <c r="BH12" s="51">
        <v>0</v>
      </c>
      <c r="BI12" s="51">
        <v>98377.42</v>
      </c>
      <c r="BJ12" s="51">
        <v>0</v>
      </c>
      <c r="BK12" s="51">
        <v>0</v>
      </c>
      <c r="BL12" s="51">
        <v>0</v>
      </c>
      <c r="BM12" s="51">
        <f t="shared" si="3"/>
        <v>0</v>
      </c>
      <c r="BN12" s="51">
        <v>0</v>
      </c>
      <c r="BO12" s="51">
        <v>2243</v>
      </c>
      <c r="BP12" s="51">
        <v>599</v>
      </c>
      <c r="BQ12" s="51">
        <v>0</v>
      </c>
      <c r="BR12" s="51">
        <v>0</v>
      </c>
      <c r="BS12" s="51">
        <v>-47</v>
      </c>
      <c r="BT12" s="51">
        <v>-95</v>
      </c>
      <c r="BU12" s="51">
        <v>-155</v>
      </c>
      <c r="BV12" s="51">
        <v>-168</v>
      </c>
      <c r="BW12" s="51">
        <v>14</v>
      </c>
      <c r="BX12" s="51">
        <v>0</v>
      </c>
      <c r="BY12" s="51">
        <v>0</v>
      </c>
      <c r="BZ12" s="51">
        <v>-420</v>
      </c>
      <c r="CA12" s="51">
        <v>-3</v>
      </c>
      <c r="CB12" s="51">
        <v>1968</v>
      </c>
      <c r="CC12" s="51">
        <v>0</v>
      </c>
      <c r="CD12" s="51">
        <v>60</v>
      </c>
      <c r="CE12" s="51">
        <v>37</v>
      </c>
      <c r="CF12" s="51">
        <v>316</v>
      </c>
      <c r="CG12" s="51">
        <v>0</v>
      </c>
      <c r="CH12" s="51">
        <v>12</v>
      </c>
    </row>
    <row r="13" spans="1:86" s="9" customFormat="1" ht="15.6" x14ac:dyDescent="0.3">
      <c r="A13" s="51">
        <v>2</v>
      </c>
      <c r="B13" s="54" t="s">
        <v>40</v>
      </c>
      <c r="C13" s="54" t="s">
        <v>41</v>
      </c>
      <c r="D13" s="27" t="s">
        <v>326</v>
      </c>
      <c r="E13" s="27" t="s">
        <v>327</v>
      </c>
      <c r="F13" s="27" t="s">
        <v>328</v>
      </c>
      <c r="G13" s="51">
        <v>20327432.59</v>
      </c>
      <c r="H13" s="51">
        <v>20327621.100000001</v>
      </c>
      <c r="I13" s="51">
        <v>655536.64000000001</v>
      </c>
      <c r="J13" s="51">
        <f t="shared" si="0"/>
        <v>19671895.949999999</v>
      </c>
      <c r="K13" s="51">
        <v>229725.2</v>
      </c>
      <c r="L13" s="51">
        <v>2617074.79</v>
      </c>
      <c r="M13" s="51">
        <v>4296962.9800000004</v>
      </c>
      <c r="N13" s="51">
        <v>0</v>
      </c>
      <c r="O13" s="51">
        <v>0</v>
      </c>
      <c r="P13" s="51">
        <v>0</v>
      </c>
      <c r="Q13" s="51">
        <v>1270805.6000000001</v>
      </c>
      <c r="R13" s="51">
        <v>0</v>
      </c>
      <c r="S13" s="51">
        <v>0</v>
      </c>
      <c r="T13" s="51">
        <v>7101400.9500000002</v>
      </c>
      <c r="U13" s="51">
        <v>212270.61</v>
      </c>
      <c r="V13" s="51">
        <v>1878681.25</v>
      </c>
      <c r="W13" s="51">
        <v>30516.54</v>
      </c>
      <c r="X13" s="51">
        <v>0</v>
      </c>
      <c r="Y13" s="51">
        <v>0</v>
      </c>
      <c r="Z13" s="51">
        <v>19176607.199999999</v>
      </c>
      <c r="AA13" s="51">
        <v>30516.54</v>
      </c>
      <c r="AB13" s="51">
        <v>19207123.739999998</v>
      </c>
      <c r="AC13" s="52">
        <v>0.2163667</v>
      </c>
      <c r="AD13" s="52">
        <v>8.1500000000000003E-2</v>
      </c>
      <c r="AE13" s="51">
        <v>1563188.24</v>
      </c>
      <c r="AF13" s="51">
        <v>0</v>
      </c>
      <c r="AG13" s="51">
        <v>0</v>
      </c>
      <c r="AH13" s="51">
        <v>0</v>
      </c>
      <c r="AI13" s="51">
        <v>320.98</v>
      </c>
      <c r="AJ13" s="51">
        <f t="shared" si="1"/>
        <v>320.98</v>
      </c>
      <c r="AK13" s="51">
        <v>793933.07</v>
      </c>
      <c r="AL13" s="51">
        <v>69433.17</v>
      </c>
      <c r="AM13" s="51">
        <v>222721.89</v>
      </c>
      <c r="AN13" s="51">
        <v>0</v>
      </c>
      <c r="AO13" s="51">
        <v>137968.76999999999</v>
      </c>
      <c r="AP13" s="51">
        <v>24807.25</v>
      </c>
      <c r="AQ13" s="51">
        <v>37607.279999999999</v>
      </c>
      <c r="AR13" s="51">
        <v>12300</v>
      </c>
      <c r="AS13" s="51">
        <v>6499</v>
      </c>
      <c r="AT13" s="51">
        <v>0</v>
      </c>
      <c r="AU13" s="51">
        <v>71061.75</v>
      </c>
      <c r="AV13" s="51">
        <v>14674.08</v>
      </c>
      <c r="AW13" s="51">
        <v>0</v>
      </c>
      <c r="AX13" s="51">
        <v>12083.04</v>
      </c>
      <c r="AY13" s="51">
        <v>16811.689999999999</v>
      </c>
      <c r="AZ13" s="51">
        <v>40168.97</v>
      </c>
      <c r="BA13" s="51">
        <v>0</v>
      </c>
      <c r="BB13" s="51">
        <v>1533204.71</v>
      </c>
      <c r="BC13" s="52">
        <f t="shared" si="2"/>
        <v>0</v>
      </c>
      <c r="BD13" s="51">
        <v>1275276.1000000001</v>
      </c>
      <c r="BE13" s="51">
        <v>3122903.04</v>
      </c>
      <c r="BF13" s="51">
        <v>0</v>
      </c>
      <c r="BG13" s="51">
        <v>198295</v>
      </c>
      <c r="BH13" s="51">
        <v>0</v>
      </c>
      <c r="BI13" s="51">
        <v>157490.63</v>
      </c>
      <c r="BJ13" s="51">
        <v>0</v>
      </c>
      <c r="BK13" s="51">
        <v>0</v>
      </c>
      <c r="BL13" s="51">
        <v>0</v>
      </c>
      <c r="BM13" s="51">
        <f t="shared" si="3"/>
        <v>0</v>
      </c>
      <c r="BN13" s="51">
        <v>0</v>
      </c>
      <c r="BO13" s="51">
        <v>3855</v>
      </c>
      <c r="BP13" s="51">
        <v>738</v>
      </c>
      <c r="BQ13" s="51">
        <v>31</v>
      </c>
      <c r="BR13" s="51">
        <v>-1</v>
      </c>
      <c r="BS13" s="51">
        <v>-43</v>
      </c>
      <c r="BT13" s="51">
        <v>-73</v>
      </c>
      <c r="BU13" s="51">
        <v>-48</v>
      </c>
      <c r="BV13" s="51">
        <v>-422</v>
      </c>
      <c r="BW13" s="51">
        <v>0</v>
      </c>
      <c r="BX13" s="51">
        <v>0</v>
      </c>
      <c r="BY13" s="51">
        <v>0</v>
      </c>
      <c r="BZ13" s="51">
        <v>-755</v>
      </c>
      <c r="CA13" s="51">
        <v>0</v>
      </c>
      <c r="CB13" s="51">
        <v>3282</v>
      </c>
      <c r="CC13" s="51">
        <v>48</v>
      </c>
      <c r="CD13" s="51">
        <v>120</v>
      </c>
      <c r="CE13" s="51">
        <v>70</v>
      </c>
      <c r="CF13" s="51">
        <v>519</v>
      </c>
      <c r="CG13" s="51">
        <v>35</v>
      </c>
      <c r="CH13" s="51">
        <v>11</v>
      </c>
    </row>
    <row r="14" spans="1:86" s="9" customFormat="1" ht="15.6" x14ac:dyDescent="0.3">
      <c r="A14" s="51">
        <v>2</v>
      </c>
      <c r="B14" s="54" t="s">
        <v>74</v>
      </c>
      <c r="C14" s="54" t="s">
        <v>75</v>
      </c>
      <c r="D14" s="27" t="s">
        <v>329</v>
      </c>
      <c r="E14" s="27" t="s">
        <v>303</v>
      </c>
      <c r="F14" s="27" t="s">
        <v>328</v>
      </c>
      <c r="G14" s="51">
        <v>17714881.879999999</v>
      </c>
      <c r="H14" s="51">
        <v>17714881.879999999</v>
      </c>
      <c r="I14" s="51">
        <v>86805.4</v>
      </c>
      <c r="J14" s="51">
        <f t="shared" si="0"/>
        <v>17628076.48</v>
      </c>
      <c r="K14" s="51">
        <v>0</v>
      </c>
      <c r="L14" s="51">
        <v>3249228.56</v>
      </c>
      <c r="M14" s="51">
        <v>831567.34</v>
      </c>
      <c r="N14" s="51">
        <v>0</v>
      </c>
      <c r="O14" s="51">
        <v>7323.07</v>
      </c>
      <c r="P14" s="51">
        <v>0</v>
      </c>
      <c r="Q14" s="51">
        <v>1195715.03</v>
      </c>
      <c r="R14" s="51">
        <v>0</v>
      </c>
      <c r="S14" s="51">
        <v>200</v>
      </c>
      <c r="T14" s="51">
        <v>10148659.77</v>
      </c>
      <c r="U14" s="51">
        <v>0</v>
      </c>
      <c r="V14" s="51">
        <v>567298.06000000006</v>
      </c>
      <c r="W14" s="51">
        <v>549355.56999999995</v>
      </c>
      <c r="X14" s="51">
        <v>25173</v>
      </c>
      <c r="Y14" s="51">
        <v>0</v>
      </c>
      <c r="Z14" s="51">
        <v>17085254.41</v>
      </c>
      <c r="AA14" s="51">
        <v>583658.23</v>
      </c>
      <c r="AB14" s="51">
        <v>17668912.640000001</v>
      </c>
      <c r="AC14" s="52">
        <v>0.1050142</v>
      </c>
      <c r="AD14" s="52">
        <v>6.4000000000000001E-2</v>
      </c>
      <c r="AE14" s="51">
        <v>1092785.6499999999</v>
      </c>
      <c r="AF14" s="51">
        <v>0</v>
      </c>
      <c r="AG14" s="51">
        <v>0</v>
      </c>
      <c r="AH14" s="51">
        <v>0</v>
      </c>
      <c r="AI14" s="51">
        <v>296.19</v>
      </c>
      <c r="AJ14" s="51">
        <f t="shared" si="1"/>
        <v>296.19</v>
      </c>
      <c r="AK14" s="51">
        <v>469503.32</v>
      </c>
      <c r="AL14" s="51">
        <v>41456.32</v>
      </c>
      <c r="AM14" s="51">
        <v>109450.1</v>
      </c>
      <c r="AN14" s="51">
        <v>0</v>
      </c>
      <c r="AO14" s="51">
        <v>55317.65</v>
      </c>
      <c r="AP14" s="51">
        <v>37359.160000000003</v>
      </c>
      <c r="AQ14" s="51">
        <v>68307.570000000007</v>
      </c>
      <c r="AR14" s="51">
        <v>10200</v>
      </c>
      <c r="AS14" s="51">
        <v>2350</v>
      </c>
      <c r="AT14" s="51">
        <v>0</v>
      </c>
      <c r="AU14" s="51">
        <v>26215.759999999998</v>
      </c>
      <c r="AV14" s="51">
        <v>8620.7999999999993</v>
      </c>
      <c r="AW14" s="51">
        <v>0</v>
      </c>
      <c r="AX14" s="51">
        <v>9209.91</v>
      </c>
      <c r="AY14" s="51">
        <v>22654.400000000001</v>
      </c>
      <c r="AZ14" s="51">
        <v>17456</v>
      </c>
      <c r="BA14" s="51">
        <v>0</v>
      </c>
      <c r="BB14" s="51">
        <v>917392.1</v>
      </c>
      <c r="BC14" s="52">
        <f t="shared" si="2"/>
        <v>0</v>
      </c>
      <c r="BD14" s="51">
        <v>624100.91</v>
      </c>
      <c r="BE14" s="51">
        <v>1236213.48</v>
      </c>
      <c r="BF14" s="51">
        <v>0</v>
      </c>
      <c r="BG14" s="51">
        <v>198295</v>
      </c>
      <c r="BH14" s="51">
        <v>0</v>
      </c>
      <c r="BI14" s="51">
        <v>193054.81</v>
      </c>
      <c r="BJ14" s="51">
        <v>0</v>
      </c>
      <c r="BK14" s="51">
        <v>0</v>
      </c>
      <c r="BL14" s="51">
        <v>0</v>
      </c>
      <c r="BM14" s="51">
        <f t="shared" si="3"/>
        <v>0</v>
      </c>
      <c r="BN14" s="51">
        <v>0</v>
      </c>
      <c r="BO14" s="51">
        <v>1934</v>
      </c>
      <c r="BP14" s="51">
        <v>818</v>
      </c>
      <c r="BQ14" s="51">
        <v>6</v>
      </c>
      <c r="BR14" s="51">
        <v>0</v>
      </c>
      <c r="BS14" s="51">
        <v>-33</v>
      </c>
      <c r="BT14" s="51">
        <v>-24</v>
      </c>
      <c r="BU14" s="51">
        <v>-430</v>
      </c>
      <c r="BV14" s="51">
        <v>-119</v>
      </c>
      <c r="BW14" s="51">
        <v>0</v>
      </c>
      <c r="BX14" s="51">
        <v>0</v>
      </c>
      <c r="BY14" s="51">
        <v>-22</v>
      </c>
      <c r="BZ14" s="51">
        <v>-314</v>
      </c>
      <c r="CA14" s="51">
        <v>-1</v>
      </c>
      <c r="CB14" s="51">
        <v>1815</v>
      </c>
      <c r="CC14" s="51">
        <v>6</v>
      </c>
      <c r="CD14" s="51">
        <v>110</v>
      </c>
      <c r="CE14" s="51">
        <v>44</v>
      </c>
      <c r="CF14" s="51">
        <v>157</v>
      </c>
      <c r="CG14" s="51">
        <v>0</v>
      </c>
      <c r="CH14" s="51">
        <v>3</v>
      </c>
    </row>
    <row r="15" spans="1:86" s="9" customFormat="1" ht="15.6" x14ac:dyDescent="0.3">
      <c r="A15" s="51">
        <v>2</v>
      </c>
      <c r="B15" s="54" t="s">
        <v>130</v>
      </c>
      <c r="C15" s="54" t="s">
        <v>45</v>
      </c>
      <c r="D15" s="27" t="s">
        <v>330</v>
      </c>
      <c r="E15" s="27" t="s">
        <v>303</v>
      </c>
      <c r="F15" s="27" t="s">
        <v>328</v>
      </c>
      <c r="G15" s="51">
        <v>13622126.92</v>
      </c>
      <c r="H15" s="51">
        <v>13623769.34</v>
      </c>
      <c r="I15" s="51">
        <v>115783.17</v>
      </c>
      <c r="J15" s="51">
        <f t="shared" si="0"/>
        <v>13506343.75</v>
      </c>
      <c r="K15" s="51">
        <v>0</v>
      </c>
      <c r="L15" s="51">
        <v>3168908.72</v>
      </c>
      <c r="M15" s="51">
        <v>646219.52000000002</v>
      </c>
      <c r="N15" s="51">
        <v>0</v>
      </c>
      <c r="O15" s="51">
        <v>0</v>
      </c>
      <c r="P15" s="51">
        <v>0</v>
      </c>
      <c r="Q15" s="51">
        <v>497346.48</v>
      </c>
      <c r="R15" s="51">
        <v>0</v>
      </c>
      <c r="S15" s="51">
        <v>4500</v>
      </c>
      <c r="T15" s="51">
        <v>7095443.29</v>
      </c>
      <c r="U15" s="51">
        <v>0</v>
      </c>
      <c r="V15" s="51">
        <v>552208.81000000006</v>
      </c>
      <c r="W15" s="51">
        <v>413124</v>
      </c>
      <c r="X15" s="51">
        <v>22826</v>
      </c>
      <c r="Y15" s="51">
        <v>0</v>
      </c>
      <c r="Z15" s="51">
        <v>13000071.460000001</v>
      </c>
      <c r="AA15" s="51">
        <v>442092.42</v>
      </c>
      <c r="AB15" s="51">
        <v>13442163.880000001</v>
      </c>
      <c r="AC15" s="52">
        <v>9.3413819999999995E-2</v>
      </c>
      <c r="AD15" s="52">
        <v>0.08</v>
      </c>
      <c r="AE15" s="51">
        <v>1039944.64</v>
      </c>
      <c r="AF15" s="51">
        <v>0</v>
      </c>
      <c r="AG15" s="51">
        <v>0</v>
      </c>
      <c r="AH15" s="51">
        <v>1642.42</v>
      </c>
      <c r="AI15" s="51">
        <v>0</v>
      </c>
      <c r="AJ15" s="51">
        <f t="shared" si="1"/>
        <v>1642.42</v>
      </c>
      <c r="AK15" s="51">
        <v>431053.51</v>
      </c>
      <c r="AL15" s="51">
        <v>34360.769999999997</v>
      </c>
      <c r="AM15" s="51">
        <v>50333.98</v>
      </c>
      <c r="AN15" s="51">
        <v>0</v>
      </c>
      <c r="AO15" s="51">
        <v>122760.01</v>
      </c>
      <c r="AP15" s="51">
        <v>37718.97</v>
      </c>
      <c r="AQ15" s="51">
        <v>29351.91</v>
      </c>
      <c r="AR15" s="51">
        <v>10200</v>
      </c>
      <c r="AS15" s="51">
        <v>1837.45</v>
      </c>
      <c r="AT15" s="51">
        <v>0</v>
      </c>
      <c r="AU15" s="51">
        <v>58338.16</v>
      </c>
      <c r="AV15" s="51">
        <v>8684.06</v>
      </c>
      <c r="AW15" s="51">
        <v>0</v>
      </c>
      <c r="AX15" s="51">
        <v>16690.689999999999</v>
      </c>
      <c r="AY15" s="51">
        <v>7157.42</v>
      </c>
      <c r="AZ15" s="51">
        <v>0</v>
      </c>
      <c r="BA15" s="51">
        <v>0</v>
      </c>
      <c r="BB15" s="51">
        <v>870162.84</v>
      </c>
      <c r="BC15" s="52">
        <f t="shared" si="2"/>
        <v>0</v>
      </c>
      <c r="BD15" s="51">
        <v>292492.5</v>
      </c>
      <c r="BE15" s="51">
        <v>980002.44</v>
      </c>
      <c r="BF15" s="51">
        <v>0</v>
      </c>
      <c r="BG15" s="51">
        <v>198295</v>
      </c>
      <c r="BH15" s="51">
        <v>0</v>
      </c>
      <c r="BI15" s="51">
        <v>188995.6</v>
      </c>
      <c r="BJ15" s="51">
        <v>0</v>
      </c>
      <c r="BK15" s="51">
        <v>0</v>
      </c>
      <c r="BL15" s="51">
        <v>0</v>
      </c>
      <c r="BM15" s="51">
        <f t="shared" si="3"/>
        <v>0</v>
      </c>
      <c r="BN15" s="51">
        <v>0</v>
      </c>
      <c r="BO15" s="51">
        <v>1357</v>
      </c>
      <c r="BP15" s="51">
        <v>787</v>
      </c>
      <c r="BQ15" s="51">
        <v>14</v>
      </c>
      <c r="BR15" s="51">
        <v>0</v>
      </c>
      <c r="BS15" s="51">
        <v>-30</v>
      </c>
      <c r="BT15" s="51">
        <v>-25</v>
      </c>
      <c r="BU15" s="51">
        <v>-501</v>
      </c>
      <c r="BV15" s="51">
        <v>-122</v>
      </c>
      <c r="BW15" s="51">
        <v>3</v>
      </c>
      <c r="BX15" s="51">
        <v>0</v>
      </c>
      <c r="BY15" s="51">
        <v>3</v>
      </c>
      <c r="BZ15" s="51">
        <v>-184</v>
      </c>
      <c r="CA15" s="51">
        <v>0</v>
      </c>
      <c r="CB15" s="51">
        <v>1302</v>
      </c>
      <c r="CC15" s="51">
        <v>3</v>
      </c>
      <c r="CD15" s="51">
        <v>101</v>
      </c>
      <c r="CE15" s="51">
        <v>22</v>
      </c>
      <c r="CF15" s="51">
        <v>57</v>
      </c>
      <c r="CG15" s="51">
        <v>0</v>
      </c>
      <c r="CH15" s="51">
        <v>4</v>
      </c>
    </row>
    <row r="16" spans="1:86" s="9" customFormat="1" ht="15.6" x14ac:dyDescent="0.3">
      <c r="A16" s="51">
        <v>2</v>
      </c>
      <c r="B16" s="54" t="s">
        <v>144</v>
      </c>
      <c r="C16" s="54" t="s">
        <v>145</v>
      </c>
      <c r="D16" s="27" t="s">
        <v>331</v>
      </c>
      <c r="E16" s="27" t="s">
        <v>332</v>
      </c>
      <c r="F16" s="27" t="s">
        <v>328</v>
      </c>
      <c r="G16" s="51">
        <v>24881026.420000002</v>
      </c>
      <c r="H16" s="51">
        <v>24881026.420000002</v>
      </c>
      <c r="I16" s="51">
        <v>344512.81</v>
      </c>
      <c r="J16" s="51">
        <f t="shared" si="0"/>
        <v>24536513.610000003</v>
      </c>
      <c r="K16" s="51">
        <v>0</v>
      </c>
      <c r="L16" s="51">
        <v>2128787.0699999998</v>
      </c>
      <c r="M16" s="51">
        <v>7702000.0499999998</v>
      </c>
      <c r="N16" s="51">
        <v>0</v>
      </c>
      <c r="O16" s="51">
        <v>0</v>
      </c>
      <c r="P16" s="51">
        <v>0</v>
      </c>
      <c r="Q16" s="51">
        <v>1571064.86</v>
      </c>
      <c r="R16" s="51">
        <v>0</v>
      </c>
      <c r="S16" s="51">
        <v>0</v>
      </c>
      <c r="T16" s="51">
        <v>10244817.949999999</v>
      </c>
      <c r="U16" s="51">
        <v>0</v>
      </c>
      <c r="V16" s="51">
        <v>1375398.52</v>
      </c>
      <c r="W16" s="51">
        <v>197313.73</v>
      </c>
      <c r="X16" s="51">
        <v>0</v>
      </c>
      <c r="Y16" s="51">
        <v>0</v>
      </c>
      <c r="Z16" s="51">
        <v>24550721.149999999</v>
      </c>
      <c r="AA16" s="51">
        <v>211361.48</v>
      </c>
      <c r="AB16" s="51">
        <v>24762082.629999999</v>
      </c>
      <c r="AC16" s="52">
        <v>4.5845610000000002E-2</v>
      </c>
      <c r="AD16" s="52">
        <v>6.2300000000000001E-2</v>
      </c>
      <c r="AE16" s="51">
        <v>1528652.7</v>
      </c>
      <c r="AF16" s="51">
        <v>0</v>
      </c>
      <c r="AG16" s="51">
        <v>0</v>
      </c>
      <c r="AH16" s="51">
        <v>0</v>
      </c>
      <c r="AI16" s="51">
        <v>234.61</v>
      </c>
      <c r="AJ16" s="51">
        <f t="shared" si="1"/>
        <v>234.61</v>
      </c>
      <c r="AK16" s="51">
        <v>748682.04</v>
      </c>
      <c r="AL16" s="51">
        <v>60588.01</v>
      </c>
      <c r="AM16" s="51">
        <v>189531.63</v>
      </c>
      <c r="AN16" s="51">
        <v>0</v>
      </c>
      <c r="AO16" s="51">
        <v>71922.41</v>
      </c>
      <c r="AP16" s="51">
        <v>43480.98</v>
      </c>
      <c r="AQ16" s="51">
        <v>104298.27</v>
      </c>
      <c r="AR16" s="51">
        <v>11200</v>
      </c>
      <c r="AS16" s="51">
        <v>0</v>
      </c>
      <c r="AT16" s="51">
        <v>11865.28</v>
      </c>
      <c r="AU16" s="51">
        <v>53187.8</v>
      </c>
      <c r="AV16" s="51">
        <v>5148.1400000000003</v>
      </c>
      <c r="AW16" s="51">
        <v>0</v>
      </c>
      <c r="AX16" s="51">
        <v>0</v>
      </c>
      <c r="AY16" s="51">
        <v>8405.7900000000009</v>
      </c>
      <c r="AZ16" s="51">
        <v>20483.419999999998</v>
      </c>
      <c r="BA16" s="51">
        <v>0</v>
      </c>
      <c r="BB16" s="51">
        <v>1368524.34</v>
      </c>
      <c r="BC16" s="52">
        <f t="shared" si="2"/>
        <v>0</v>
      </c>
      <c r="BD16" s="51">
        <v>156447.04000000001</v>
      </c>
      <c r="BE16" s="51">
        <v>984238.81</v>
      </c>
      <c r="BF16" s="51">
        <v>0</v>
      </c>
      <c r="BG16" s="51">
        <v>198297.93</v>
      </c>
      <c r="BH16" s="51">
        <v>2.93</v>
      </c>
      <c r="BI16" s="51">
        <v>261797.78</v>
      </c>
      <c r="BJ16" s="51">
        <v>0</v>
      </c>
      <c r="BK16" s="51">
        <v>0</v>
      </c>
      <c r="BL16" s="51">
        <v>0</v>
      </c>
      <c r="BM16" s="51">
        <f t="shared" si="3"/>
        <v>0</v>
      </c>
      <c r="BN16" s="51">
        <v>0</v>
      </c>
      <c r="BO16" s="51">
        <v>3678</v>
      </c>
      <c r="BP16" s="51">
        <v>827</v>
      </c>
      <c r="BQ16" s="51">
        <v>39</v>
      </c>
      <c r="BR16" s="51">
        <v>0</v>
      </c>
      <c r="BS16" s="51">
        <v>-22</v>
      </c>
      <c r="BT16" s="51">
        <v>-72</v>
      </c>
      <c r="BU16" s="51">
        <v>-153</v>
      </c>
      <c r="BV16" s="51">
        <v>-260</v>
      </c>
      <c r="BW16" s="51">
        <v>0</v>
      </c>
      <c r="BX16" s="51">
        <v>0</v>
      </c>
      <c r="BY16" s="51">
        <v>-117</v>
      </c>
      <c r="BZ16" s="51">
        <v>-844</v>
      </c>
      <c r="CA16" s="51">
        <v>-3</v>
      </c>
      <c r="CB16" s="51">
        <v>3073</v>
      </c>
      <c r="CC16" s="51">
        <v>14</v>
      </c>
      <c r="CD16" s="51">
        <v>128</v>
      </c>
      <c r="CE16" s="51">
        <v>82</v>
      </c>
      <c r="CF16" s="51">
        <v>657</v>
      </c>
      <c r="CG16" s="51">
        <v>2</v>
      </c>
      <c r="CH16" s="51">
        <v>10</v>
      </c>
    </row>
    <row r="17" spans="1:86" s="9" customFormat="1" ht="15.6" x14ac:dyDescent="0.3">
      <c r="A17" s="51">
        <v>2</v>
      </c>
      <c r="B17" s="54" t="s">
        <v>154</v>
      </c>
      <c r="C17" s="54" t="s">
        <v>155</v>
      </c>
      <c r="D17" s="27" t="s">
        <v>333</v>
      </c>
      <c r="E17" s="27" t="s">
        <v>332</v>
      </c>
      <c r="F17" s="27" t="s">
        <v>328</v>
      </c>
      <c r="G17" s="51">
        <v>19554462.210000001</v>
      </c>
      <c r="H17" s="51">
        <v>19554462.210000001</v>
      </c>
      <c r="I17" s="51">
        <v>367865.05</v>
      </c>
      <c r="J17" s="51">
        <f t="shared" si="0"/>
        <v>19186597.16</v>
      </c>
      <c r="K17" s="51">
        <v>549495.18000000005</v>
      </c>
      <c r="L17" s="51">
        <v>1329728.21</v>
      </c>
      <c r="M17" s="51">
        <v>4417784.3899999997</v>
      </c>
      <c r="N17" s="51">
        <v>0</v>
      </c>
      <c r="O17" s="51">
        <v>-2258.63</v>
      </c>
      <c r="P17" s="51">
        <v>0</v>
      </c>
      <c r="Q17" s="51">
        <v>868615.41</v>
      </c>
      <c r="R17" s="51">
        <v>0</v>
      </c>
      <c r="S17" s="51">
        <v>0</v>
      </c>
      <c r="T17" s="51">
        <v>9935138.0199999996</v>
      </c>
      <c r="U17" s="51">
        <v>0</v>
      </c>
      <c r="V17" s="51">
        <v>1078810.0900000001</v>
      </c>
      <c r="W17" s="51">
        <v>19959.75</v>
      </c>
      <c r="X17" s="51">
        <v>0</v>
      </c>
      <c r="Y17" s="51">
        <v>0</v>
      </c>
      <c r="Z17" s="51">
        <v>19346864.850000001</v>
      </c>
      <c r="AA17" s="51">
        <v>213030.43</v>
      </c>
      <c r="AB17" s="51">
        <v>19559895.280000001</v>
      </c>
      <c r="AC17" s="52">
        <v>9.4721860000000005E-2</v>
      </c>
      <c r="AD17" s="52">
        <v>0.06</v>
      </c>
      <c r="AE17" s="51">
        <v>1160388.92</v>
      </c>
      <c r="AF17" s="51">
        <v>0</v>
      </c>
      <c r="AG17" s="51">
        <v>0</v>
      </c>
      <c r="AH17" s="51">
        <v>0</v>
      </c>
      <c r="AI17" s="51">
        <v>0</v>
      </c>
      <c r="AJ17" s="51">
        <f t="shared" si="1"/>
        <v>0</v>
      </c>
      <c r="AK17" s="51">
        <v>490400.18</v>
      </c>
      <c r="AL17" s="51">
        <v>41972.27</v>
      </c>
      <c r="AM17" s="51">
        <v>90545.99</v>
      </c>
      <c r="AN17" s="51">
        <v>0</v>
      </c>
      <c r="AO17" s="51">
        <v>74929.86</v>
      </c>
      <c r="AP17" s="51">
        <v>36382.04</v>
      </c>
      <c r="AQ17" s="51">
        <v>58398.03</v>
      </c>
      <c r="AR17" s="51">
        <v>10200</v>
      </c>
      <c r="AS17" s="51">
        <v>1750</v>
      </c>
      <c r="AT17" s="51">
        <v>0</v>
      </c>
      <c r="AU17" s="51">
        <v>102876.19</v>
      </c>
      <c r="AV17" s="51">
        <v>16643.3</v>
      </c>
      <c r="AW17" s="51">
        <v>0</v>
      </c>
      <c r="AX17" s="51">
        <v>10097.52</v>
      </c>
      <c r="AY17" s="51">
        <v>11777.32</v>
      </c>
      <c r="AZ17" s="51">
        <v>30064.33</v>
      </c>
      <c r="BA17" s="51">
        <v>0</v>
      </c>
      <c r="BB17" s="51">
        <v>1045490.47</v>
      </c>
      <c r="BC17" s="52">
        <f t="shared" si="2"/>
        <v>0</v>
      </c>
      <c r="BD17" s="51">
        <v>407244.1</v>
      </c>
      <c r="BE17" s="51">
        <v>1444991.02</v>
      </c>
      <c r="BF17" s="51">
        <v>0</v>
      </c>
      <c r="BG17" s="51">
        <v>198294</v>
      </c>
      <c r="BH17" s="51">
        <v>0</v>
      </c>
      <c r="BI17" s="51">
        <v>122737.62</v>
      </c>
      <c r="BJ17" s="51">
        <v>0</v>
      </c>
      <c r="BK17" s="51">
        <v>0</v>
      </c>
      <c r="BL17" s="51">
        <v>0</v>
      </c>
      <c r="BM17" s="51">
        <f t="shared" si="3"/>
        <v>0</v>
      </c>
      <c r="BN17" s="51">
        <v>0</v>
      </c>
      <c r="BO17" s="51">
        <v>2614</v>
      </c>
      <c r="BP17" s="51">
        <v>409</v>
      </c>
      <c r="BQ17" s="51">
        <v>5</v>
      </c>
      <c r="BR17" s="51">
        <v>0</v>
      </c>
      <c r="BS17" s="51">
        <v>-10</v>
      </c>
      <c r="BT17" s="51">
        <v>-67</v>
      </c>
      <c r="BU17" s="51">
        <v>-74</v>
      </c>
      <c r="BV17" s="51">
        <v>-78</v>
      </c>
      <c r="BW17" s="51">
        <v>0</v>
      </c>
      <c r="BX17" s="51">
        <v>0</v>
      </c>
      <c r="BY17" s="51">
        <v>-44</v>
      </c>
      <c r="BZ17" s="51">
        <v>-465</v>
      </c>
      <c r="CA17" s="51">
        <v>-2</v>
      </c>
      <c r="CB17" s="51">
        <v>2288</v>
      </c>
      <c r="CC17" s="51">
        <v>28</v>
      </c>
      <c r="CD17" s="51">
        <v>142</v>
      </c>
      <c r="CE17" s="51">
        <v>94</v>
      </c>
      <c r="CF17" s="51">
        <v>231</v>
      </c>
      <c r="CG17" s="51">
        <v>0</v>
      </c>
      <c r="CH17" s="51">
        <v>1</v>
      </c>
    </row>
    <row r="18" spans="1:86" s="9" customFormat="1" ht="15.6" x14ac:dyDescent="0.3">
      <c r="A18" s="51">
        <v>2</v>
      </c>
      <c r="B18" s="54" t="s">
        <v>166</v>
      </c>
      <c r="C18" s="54" t="s">
        <v>167</v>
      </c>
      <c r="D18" s="27" t="s">
        <v>334</v>
      </c>
      <c r="E18" s="27" t="s">
        <v>335</v>
      </c>
      <c r="F18" s="27" t="s">
        <v>328</v>
      </c>
      <c r="G18" s="51">
        <v>24889400.969999999</v>
      </c>
      <c r="H18" s="51">
        <v>24891451.949999999</v>
      </c>
      <c r="I18" s="51">
        <v>349373.61</v>
      </c>
      <c r="J18" s="51">
        <f t="shared" si="0"/>
        <v>24540027.359999999</v>
      </c>
      <c r="K18" s="51">
        <v>0</v>
      </c>
      <c r="L18" s="51">
        <v>3737891.91</v>
      </c>
      <c r="M18" s="51">
        <v>1940395.39</v>
      </c>
      <c r="N18" s="51">
        <v>0</v>
      </c>
      <c r="O18" s="51">
        <v>0</v>
      </c>
      <c r="P18" s="51">
        <v>0</v>
      </c>
      <c r="Q18" s="51">
        <v>3332006.94</v>
      </c>
      <c r="R18" s="51">
        <v>0</v>
      </c>
      <c r="S18" s="51">
        <v>5837.27</v>
      </c>
      <c r="T18" s="51">
        <v>10842749.550000001</v>
      </c>
      <c r="U18" s="51">
        <v>1780615.26</v>
      </c>
      <c r="V18" s="51">
        <v>2808026.56</v>
      </c>
      <c r="W18" s="51">
        <v>30727.8</v>
      </c>
      <c r="X18" s="51">
        <v>0</v>
      </c>
      <c r="Y18" s="51">
        <v>0</v>
      </c>
      <c r="Z18" s="51">
        <v>25811682.149999999</v>
      </c>
      <c r="AA18" s="51">
        <v>38616.050000000003</v>
      </c>
      <c r="AB18" s="51">
        <v>25850298.199999999</v>
      </c>
      <c r="AC18" s="52">
        <v>0.28929349999999998</v>
      </c>
      <c r="AD18" s="52">
        <v>5.3100000000000001E-2</v>
      </c>
      <c r="AE18" s="51">
        <v>1369996.54</v>
      </c>
      <c r="AF18" s="51">
        <v>0</v>
      </c>
      <c r="AG18" s="51">
        <v>0</v>
      </c>
      <c r="AH18" s="51">
        <v>2050.98</v>
      </c>
      <c r="AI18" s="51">
        <v>66.150000000000006</v>
      </c>
      <c r="AJ18" s="51">
        <f t="shared" si="1"/>
        <v>2117.13</v>
      </c>
      <c r="AK18" s="51">
        <v>575022.78</v>
      </c>
      <c r="AL18" s="51">
        <v>45905.05</v>
      </c>
      <c r="AM18" s="51">
        <v>104669.75</v>
      </c>
      <c r="AN18" s="51">
        <v>0</v>
      </c>
      <c r="AO18" s="51">
        <v>101215.84</v>
      </c>
      <c r="AP18" s="51">
        <v>45231.89</v>
      </c>
      <c r="AQ18" s="51">
        <v>59584.93</v>
      </c>
      <c r="AR18" s="51">
        <v>9700</v>
      </c>
      <c r="AS18" s="51">
        <v>3392</v>
      </c>
      <c r="AT18" s="51">
        <v>0</v>
      </c>
      <c r="AU18" s="51">
        <v>31735.75</v>
      </c>
      <c r="AV18" s="51">
        <v>3315.13</v>
      </c>
      <c r="AW18" s="51">
        <v>0</v>
      </c>
      <c r="AX18" s="51">
        <v>5412.02</v>
      </c>
      <c r="AY18" s="51">
        <v>9486.64</v>
      </c>
      <c r="AZ18" s="51">
        <v>0</v>
      </c>
      <c r="BA18" s="51">
        <v>0</v>
      </c>
      <c r="BB18" s="51">
        <v>1113711.8600000001</v>
      </c>
      <c r="BC18" s="52">
        <f t="shared" si="2"/>
        <v>0</v>
      </c>
      <c r="BD18" s="51">
        <v>5582981.6299999999</v>
      </c>
      <c r="BE18" s="51">
        <v>1617359.92</v>
      </c>
      <c r="BF18" s="51">
        <v>0</v>
      </c>
      <c r="BG18" s="51">
        <v>198295</v>
      </c>
      <c r="BH18" s="51">
        <v>0</v>
      </c>
      <c r="BI18" s="51">
        <v>265270.01</v>
      </c>
      <c r="BJ18" s="51">
        <v>0</v>
      </c>
      <c r="BK18" s="51">
        <v>0</v>
      </c>
      <c r="BL18" s="51">
        <v>0</v>
      </c>
      <c r="BM18" s="51">
        <f t="shared" si="3"/>
        <v>0</v>
      </c>
      <c r="BN18" s="51">
        <v>0</v>
      </c>
      <c r="BO18" s="51">
        <v>5769</v>
      </c>
      <c r="BP18" s="51">
        <v>1430</v>
      </c>
      <c r="BQ18" s="51">
        <v>0</v>
      </c>
      <c r="BR18" s="51">
        <v>0</v>
      </c>
      <c r="BS18" s="51">
        <v>-142</v>
      </c>
      <c r="BT18" s="51">
        <v>-65</v>
      </c>
      <c r="BU18" s="51">
        <v>-347</v>
      </c>
      <c r="BV18" s="51">
        <v>-113</v>
      </c>
      <c r="BW18" s="51">
        <v>0</v>
      </c>
      <c r="BX18" s="51">
        <v>0</v>
      </c>
      <c r="BY18" s="51">
        <v>-11</v>
      </c>
      <c r="BZ18" s="51">
        <v>-472</v>
      </c>
      <c r="CA18" s="51">
        <v>0</v>
      </c>
      <c r="CB18" s="51">
        <v>6049</v>
      </c>
      <c r="CC18" s="51">
        <v>8</v>
      </c>
      <c r="CD18" s="51">
        <v>56</v>
      </c>
      <c r="CE18" s="51">
        <v>31</v>
      </c>
      <c r="CF18" s="51">
        <v>370</v>
      </c>
      <c r="CG18" s="51">
        <v>6</v>
      </c>
      <c r="CH18" s="51">
        <v>9</v>
      </c>
    </row>
    <row r="19" spans="1:86" s="9" customFormat="1" ht="15.6" x14ac:dyDescent="0.3">
      <c r="A19" s="51">
        <v>2</v>
      </c>
      <c r="B19" s="54" t="s">
        <v>168</v>
      </c>
      <c r="C19" s="54" t="s">
        <v>115</v>
      </c>
      <c r="D19" s="27" t="s">
        <v>336</v>
      </c>
      <c r="E19" s="33" t="s">
        <v>317</v>
      </c>
      <c r="F19" s="27" t="s">
        <v>337</v>
      </c>
      <c r="G19" s="51">
        <v>7758964.7999999998</v>
      </c>
      <c r="H19" s="51">
        <v>7758964.7999999998</v>
      </c>
      <c r="I19" s="51">
        <v>137263.54999999999</v>
      </c>
      <c r="J19" s="51">
        <f t="shared" si="0"/>
        <v>7621701.25</v>
      </c>
      <c r="K19" s="51">
        <v>2017249.1</v>
      </c>
      <c r="L19" s="51">
        <v>589615.35</v>
      </c>
      <c r="M19" s="51">
        <v>1495076.99</v>
      </c>
      <c r="N19" s="51">
        <v>1743.9</v>
      </c>
      <c r="O19" s="51">
        <v>0</v>
      </c>
      <c r="P19" s="51">
        <v>11330.78</v>
      </c>
      <c r="Q19" s="51">
        <v>376868.98</v>
      </c>
      <c r="R19" s="51">
        <v>0</v>
      </c>
      <c r="S19" s="51">
        <v>0</v>
      </c>
      <c r="T19" s="51">
        <v>2199729.59</v>
      </c>
      <c r="U19" s="51">
        <v>19608.46</v>
      </c>
      <c r="V19" s="51">
        <v>293556.74</v>
      </c>
      <c r="W19" s="51">
        <v>0</v>
      </c>
      <c r="X19" s="51">
        <v>0</v>
      </c>
      <c r="Y19" s="51">
        <v>0</v>
      </c>
      <c r="Z19" s="51">
        <v>7634434.0800000001</v>
      </c>
      <c r="AA19" s="51">
        <v>3136.06</v>
      </c>
      <c r="AB19" s="51">
        <v>7637570.1399999997</v>
      </c>
      <c r="AC19" s="52">
        <v>0.1306001</v>
      </c>
      <c r="AD19" s="52">
        <v>7.17E-2</v>
      </c>
      <c r="AE19" s="51">
        <v>547301.82999999996</v>
      </c>
      <c r="AF19" s="51">
        <v>0</v>
      </c>
      <c r="AG19" s="51">
        <v>0</v>
      </c>
      <c r="AH19" s="51">
        <v>0</v>
      </c>
      <c r="AI19" s="51">
        <v>69.650000000000006</v>
      </c>
      <c r="AJ19" s="51">
        <f t="shared" si="1"/>
        <v>69.650000000000006</v>
      </c>
      <c r="AK19" s="51">
        <v>164870.62</v>
      </c>
      <c r="AL19" s="51">
        <v>17688.5</v>
      </c>
      <c r="AM19" s="51">
        <v>42517.23</v>
      </c>
      <c r="AN19" s="51">
        <v>0</v>
      </c>
      <c r="AO19" s="51">
        <v>16652.009999999998</v>
      </c>
      <c r="AP19" s="51">
        <v>20919.400000000001</v>
      </c>
      <c r="AQ19" s="51">
        <v>18659.43</v>
      </c>
      <c r="AR19" s="51">
        <v>9000</v>
      </c>
      <c r="AS19" s="51">
        <v>2400</v>
      </c>
      <c r="AT19" s="51">
        <v>0</v>
      </c>
      <c r="AU19" s="51">
        <v>16322.08</v>
      </c>
      <c r="AV19" s="51">
        <v>9335.01</v>
      </c>
      <c r="AW19" s="51">
        <v>0</v>
      </c>
      <c r="AX19" s="51">
        <v>2084.17</v>
      </c>
      <c r="AY19" s="51">
        <v>1737.92</v>
      </c>
      <c r="AZ19" s="51">
        <v>4800</v>
      </c>
      <c r="BA19" s="51">
        <v>55335.08</v>
      </c>
      <c r="BB19" s="51">
        <v>345729.69</v>
      </c>
      <c r="BC19" s="52">
        <f t="shared" si="2"/>
        <v>0.16005301714180231</v>
      </c>
      <c r="BD19" s="51">
        <v>187482.4</v>
      </c>
      <c r="BE19" s="51">
        <v>825839.39</v>
      </c>
      <c r="BF19" s="51">
        <v>0</v>
      </c>
      <c r="BG19" s="51">
        <v>198295</v>
      </c>
      <c r="BH19" s="51">
        <v>0</v>
      </c>
      <c r="BI19" s="51">
        <v>73313.62</v>
      </c>
      <c r="BJ19" s="51">
        <v>0</v>
      </c>
      <c r="BK19" s="51">
        <v>0</v>
      </c>
      <c r="BL19" s="51">
        <v>0</v>
      </c>
      <c r="BM19" s="51">
        <f t="shared" si="3"/>
        <v>0</v>
      </c>
      <c r="BN19" s="51">
        <v>0</v>
      </c>
      <c r="BO19" s="51">
        <v>997</v>
      </c>
      <c r="BP19" s="51">
        <v>176</v>
      </c>
      <c r="BQ19" s="51">
        <v>0</v>
      </c>
      <c r="BR19" s="51">
        <v>0</v>
      </c>
      <c r="BS19" s="51">
        <v>-12</v>
      </c>
      <c r="BT19" s="51">
        <v>-19</v>
      </c>
      <c r="BU19" s="51">
        <v>-21</v>
      </c>
      <c r="BV19" s="51">
        <v>-30</v>
      </c>
      <c r="BW19" s="51">
        <v>0</v>
      </c>
      <c r="BX19" s="51">
        <v>0</v>
      </c>
      <c r="BY19" s="51">
        <v>-4</v>
      </c>
      <c r="BZ19" s="51">
        <v>-224</v>
      </c>
      <c r="CA19" s="51">
        <v>-3</v>
      </c>
      <c r="CB19" s="51">
        <v>860</v>
      </c>
      <c r="CC19" s="51">
        <v>76</v>
      </c>
      <c r="CD19" s="51">
        <v>4</v>
      </c>
      <c r="CE19" s="51">
        <v>22</v>
      </c>
      <c r="CF19" s="51">
        <v>161</v>
      </c>
      <c r="CG19" s="51">
        <v>18</v>
      </c>
      <c r="CH19" s="51">
        <v>19</v>
      </c>
    </row>
    <row r="20" spans="1:86" s="9" customFormat="1" ht="15.6" x14ac:dyDescent="0.3">
      <c r="A20" s="51">
        <v>2</v>
      </c>
      <c r="B20" s="54" t="s">
        <v>181</v>
      </c>
      <c r="C20" s="54" t="s">
        <v>99</v>
      </c>
      <c r="D20" s="27" t="s">
        <v>338</v>
      </c>
      <c r="E20" s="27" t="s">
        <v>327</v>
      </c>
      <c r="F20" s="27" t="s">
        <v>328</v>
      </c>
      <c r="G20" s="51">
        <v>20755982.949999999</v>
      </c>
      <c r="H20" s="51">
        <v>20755982.949999999</v>
      </c>
      <c r="I20" s="51">
        <v>258713.65</v>
      </c>
      <c r="J20" s="51">
        <f t="shared" si="0"/>
        <v>20497269.300000001</v>
      </c>
      <c r="K20" s="51">
        <v>233467.47</v>
      </c>
      <c r="L20" s="51">
        <v>2388904.4300000002</v>
      </c>
      <c r="M20" s="51">
        <v>4173752.4</v>
      </c>
      <c r="N20" s="51">
        <v>0</v>
      </c>
      <c r="O20" s="51">
        <v>-164.61</v>
      </c>
      <c r="P20" s="51">
        <v>0</v>
      </c>
      <c r="Q20" s="51">
        <v>1433610.66</v>
      </c>
      <c r="R20" s="51">
        <v>0</v>
      </c>
      <c r="S20" s="51">
        <v>0</v>
      </c>
      <c r="T20" s="51">
        <v>8712109</v>
      </c>
      <c r="U20" s="51">
        <v>187963.55</v>
      </c>
      <c r="V20" s="51">
        <v>1533969.31</v>
      </c>
      <c r="W20" s="51">
        <v>0</v>
      </c>
      <c r="X20" s="51">
        <v>0</v>
      </c>
      <c r="Y20" s="51">
        <v>0</v>
      </c>
      <c r="Z20" s="51">
        <v>20486587.120000001</v>
      </c>
      <c r="AA20" s="51">
        <v>-161.44999999999999</v>
      </c>
      <c r="AB20" s="51">
        <v>20486425.670000002</v>
      </c>
      <c r="AC20" s="52">
        <v>9.7180840000000004E-2</v>
      </c>
      <c r="AD20" s="52">
        <v>8.8400000000000006E-2</v>
      </c>
      <c r="AE20" s="51">
        <v>1811678.28</v>
      </c>
      <c r="AF20" s="51">
        <v>0</v>
      </c>
      <c r="AG20" s="51">
        <v>0</v>
      </c>
      <c r="AH20" s="51">
        <v>0</v>
      </c>
      <c r="AI20" s="51">
        <v>249.45</v>
      </c>
      <c r="AJ20" s="51">
        <f t="shared" si="1"/>
        <v>249.45</v>
      </c>
      <c r="AK20" s="51">
        <v>807989.85</v>
      </c>
      <c r="AL20" s="51">
        <v>64275.76</v>
      </c>
      <c r="AM20" s="51">
        <v>209537.04</v>
      </c>
      <c r="AN20" s="51">
        <v>0</v>
      </c>
      <c r="AO20" s="51">
        <v>173405</v>
      </c>
      <c r="AP20" s="51">
        <v>38475.629999999997</v>
      </c>
      <c r="AQ20" s="51">
        <v>160927.9</v>
      </c>
      <c r="AR20" s="51">
        <v>12300</v>
      </c>
      <c r="AS20" s="51">
        <v>3500</v>
      </c>
      <c r="AT20" s="51">
        <v>0</v>
      </c>
      <c r="AU20" s="51">
        <v>43378.04</v>
      </c>
      <c r="AV20" s="51">
        <v>20237.64</v>
      </c>
      <c r="AW20" s="51">
        <v>0</v>
      </c>
      <c r="AX20" s="51">
        <v>0</v>
      </c>
      <c r="AY20" s="51">
        <v>16750.39</v>
      </c>
      <c r="AZ20" s="51">
        <v>29852.06</v>
      </c>
      <c r="BA20" s="51">
        <v>0</v>
      </c>
      <c r="BB20" s="51">
        <v>1647241.62</v>
      </c>
      <c r="BC20" s="52">
        <f t="shared" si="2"/>
        <v>0</v>
      </c>
      <c r="BD20" s="51">
        <v>597667.80000000005</v>
      </c>
      <c r="BE20" s="51">
        <v>1419415.93</v>
      </c>
      <c r="BF20" s="51">
        <v>0</v>
      </c>
      <c r="BG20" s="51">
        <v>198295</v>
      </c>
      <c r="BH20" s="51">
        <v>0</v>
      </c>
      <c r="BI20" s="51">
        <v>313447.96999999997</v>
      </c>
      <c r="BJ20" s="51">
        <v>0</v>
      </c>
      <c r="BK20" s="51">
        <v>0</v>
      </c>
      <c r="BL20" s="51">
        <v>0</v>
      </c>
      <c r="BM20" s="51">
        <f t="shared" si="3"/>
        <v>0</v>
      </c>
      <c r="BN20" s="51">
        <v>0</v>
      </c>
      <c r="BO20" s="51">
        <v>3441</v>
      </c>
      <c r="BP20" s="51">
        <v>699</v>
      </c>
      <c r="BQ20" s="51">
        <v>0</v>
      </c>
      <c r="BR20" s="51">
        <v>0</v>
      </c>
      <c r="BS20" s="51">
        <v>-28</v>
      </c>
      <c r="BT20" s="51">
        <v>-133</v>
      </c>
      <c r="BU20" s="51">
        <v>-82</v>
      </c>
      <c r="BV20" s="51">
        <v>-277</v>
      </c>
      <c r="BW20" s="51">
        <v>0</v>
      </c>
      <c r="BX20" s="51">
        <v>0</v>
      </c>
      <c r="BY20" s="51">
        <v>0</v>
      </c>
      <c r="BZ20" s="51">
        <v>-827</v>
      </c>
      <c r="CA20" s="51">
        <v>-2</v>
      </c>
      <c r="CB20" s="51">
        <v>2791</v>
      </c>
      <c r="CC20" s="51">
        <v>9</v>
      </c>
      <c r="CD20" s="51">
        <v>141</v>
      </c>
      <c r="CE20" s="51">
        <v>87</v>
      </c>
      <c r="CF20" s="51">
        <v>602</v>
      </c>
      <c r="CG20" s="51">
        <v>1</v>
      </c>
      <c r="CH20" s="51">
        <v>6</v>
      </c>
    </row>
    <row r="21" spans="1:86" s="9" customFormat="1" ht="15.6" x14ac:dyDescent="0.3">
      <c r="A21" s="51">
        <v>2</v>
      </c>
      <c r="B21" s="54" t="s">
        <v>202</v>
      </c>
      <c r="C21" s="54" t="s">
        <v>203</v>
      </c>
      <c r="D21" s="27" t="s">
        <v>339</v>
      </c>
      <c r="E21" s="33" t="s">
        <v>317</v>
      </c>
      <c r="F21" s="27" t="s">
        <v>340</v>
      </c>
      <c r="G21" s="51">
        <v>17642492.93</v>
      </c>
      <c r="H21" s="51">
        <v>17642492.93</v>
      </c>
      <c r="I21" s="51">
        <v>308945.8</v>
      </c>
      <c r="J21" s="51">
        <f t="shared" si="0"/>
        <v>17333547.129999999</v>
      </c>
      <c r="K21" s="51">
        <v>1017222.61</v>
      </c>
      <c r="L21" s="51">
        <v>3898616.24</v>
      </c>
      <c r="M21" s="51">
        <v>1394179.03</v>
      </c>
      <c r="N21" s="51">
        <v>0</v>
      </c>
      <c r="O21" s="51">
        <v>0</v>
      </c>
      <c r="P21" s="51">
        <v>0</v>
      </c>
      <c r="Q21" s="51">
        <v>1348239.12</v>
      </c>
      <c r="R21" s="51">
        <v>0</v>
      </c>
      <c r="S21" s="51">
        <v>34417.9</v>
      </c>
      <c r="T21" s="51">
        <v>6610333.8399999999</v>
      </c>
      <c r="U21" s="51">
        <v>0</v>
      </c>
      <c r="V21" s="51">
        <v>426102.44</v>
      </c>
      <c r="W21" s="51">
        <v>1009677.93</v>
      </c>
      <c r="X21" s="51">
        <v>67908.34</v>
      </c>
      <c r="Y21" s="51">
        <v>0</v>
      </c>
      <c r="Z21" s="51">
        <v>15841033.98</v>
      </c>
      <c r="AA21" s="51">
        <v>1112004.17</v>
      </c>
      <c r="AB21" s="51">
        <v>16953038.149999999</v>
      </c>
      <c r="AC21" s="52">
        <v>0.2134945</v>
      </c>
      <c r="AD21" s="52">
        <v>7.2400000000000006E-2</v>
      </c>
      <c r="AE21" s="51">
        <v>1146340.7</v>
      </c>
      <c r="AF21" s="51">
        <v>0</v>
      </c>
      <c r="AG21" s="51">
        <v>0</v>
      </c>
      <c r="AH21" s="51">
        <v>0</v>
      </c>
      <c r="AI21" s="51">
        <v>244.94</v>
      </c>
      <c r="AJ21" s="51">
        <f t="shared" si="1"/>
        <v>244.94</v>
      </c>
      <c r="AK21" s="51">
        <v>526222.52</v>
      </c>
      <c r="AL21" s="51">
        <v>47775.360000000001</v>
      </c>
      <c r="AM21" s="51">
        <v>110271.65</v>
      </c>
      <c r="AN21" s="51">
        <v>0</v>
      </c>
      <c r="AO21" s="51">
        <v>82768.639999999999</v>
      </c>
      <c r="AP21" s="51">
        <v>41615.67</v>
      </c>
      <c r="AQ21" s="51">
        <v>62343.96</v>
      </c>
      <c r="AR21" s="51">
        <v>10200</v>
      </c>
      <c r="AS21" s="51">
        <v>5000</v>
      </c>
      <c r="AT21" s="51">
        <v>0</v>
      </c>
      <c r="AU21" s="51">
        <v>27203.55</v>
      </c>
      <c r="AV21" s="51">
        <v>15302.34</v>
      </c>
      <c r="AW21" s="51">
        <v>0</v>
      </c>
      <c r="AX21" s="51">
        <v>495</v>
      </c>
      <c r="AY21" s="51">
        <v>14612.97</v>
      </c>
      <c r="AZ21" s="51">
        <v>13331.82</v>
      </c>
      <c r="BA21" s="51">
        <v>0</v>
      </c>
      <c r="BB21" s="51">
        <v>995107.68</v>
      </c>
      <c r="BC21" s="52">
        <f t="shared" si="2"/>
        <v>0</v>
      </c>
      <c r="BD21" s="51">
        <v>1710497.95</v>
      </c>
      <c r="BE21" s="51">
        <v>2056077.53</v>
      </c>
      <c r="BF21" s="51">
        <v>0</v>
      </c>
      <c r="BG21" s="51">
        <v>198294.3</v>
      </c>
      <c r="BH21" s="51">
        <v>0</v>
      </c>
      <c r="BI21" s="51">
        <v>175015.27</v>
      </c>
      <c r="BJ21" s="51">
        <v>0</v>
      </c>
      <c r="BK21" s="51">
        <v>0</v>
      </c>
      <c r="BL21" s="51">
        <v>0</v>
      </c>
      <c r="BM21" s="51">
        <f t="shared" si="3"/>
        <v>0</v>
      </c>
      <c r="BN21" s="51">
        <v>0</v>
      </c>
      <c r="BO21" s="51">
        <v>2031</v>
      </c>
      <c r="BP21" s="51">
        <v>1087</v>
      </c>
      <c r="BQ21" s="51">
        <v>0</v>
      </c>
      <c r="BR21" s="51">
        <v>0</v>
      </c>
      <c r="BS21" s="51">
        <v>-75</v>
      </c>
      <c r="BT21" s="51">
        <v>-41</v>
      </c>
      <c r="BU21" s="51">
        <v>-573</v>
      </c>
      <c r="BV21" s="51">
        <v>-103</v>
      </c>
      <c r="BW21" s="51">
        <v>0</v>
      </c>
      <c r="BX21" s="51">
        <v>0</v>
      </c>
      <c r="BY21" s="51">
        <v>-166</v>
      </c>
      <c r="BZ21" s="51">
        <v>-185</v>
      </c>
      <c r="CA21" s="51">
        <v>0</v>
      </c>
      <c r="CB21" s="51">
        <v>1975</v>
      </c>
      <c r="CC21" s="51">
        <v>4</v>
      </c>
      <c r="CD21" s="51">
        <v>82</v>
      </c>
      <c r="CE21" s="51">
        <v>12</v>
      </c>
      <c r="CF21" s="51">
        <v>45</v>
      </c>
      <c r="CG21" s="51">
        <v>1</v>
      </c>
      <c r="CH21" s="51">
        <v>45</v>
      </c>
    </row>
    <row r="22" spans="1:86" s="9" customFormat="1" ht="15.6" x14ac:dyDescent="0.3">
      <c r="A22" s="51">
        <v>3</v>
      </c>
      <c r="B22" s="54" t="s">
        <v>2</v>
      </c>
      <c r="C22" s="54" t="s">
        <v>3</v>
      </c>
      <c r="D22" s="27" t="s">
        <v>341</v>
      </c>
      <c r="E22" s="33" t="s">
        <v>317</v>
      </c>
      <c r="F22" s="27" t="s">
        <v>342</v>
      </c>
      <c r="G22" s="51">
        <v>42200237.149999999</v>
      </c>
      <c r="H22" s="51">
        <v>42200237.149999999</v>
      </c>
      <c r="I22" s="51">
        <v>797359.32</v>
      </c>
      <c r="J22" s="51">
        <f t="shared" si="0"/>
        <v>41402877.829999998</v>
      </c>
      <c r="K22" s="51">
        <v>312900.81</v>
      </c>
      <c r="L22" s="51">
        <v>8606614.5999999996</v>
      </c>
      <c r="M22" s="51">
        <v>6844933.3899999997</v>
      </c>
      <c r="N22" s="51">
        <v>0</v>
      </c>
      <c r="O22" s="51">
        <v>0</v>
      </c>
      <c r="P22" s="51">
        <v>126559.32</v>
      </c>
      <c r="Q22" s="51">
        <v>2572767.5499999998</v>
      </c>
      <c r="R22" s="51">
        <v>0</v>
      </c>
      <c r="S22" s="51">
        <v>0</v>
      </c>
      <c r="T22" s="51">
        <v>13805167.289999999</v>
      </c>
      <c r="U22" s="51">
        <v>389035.82</v>
      </c>
      <c r="V22" s="51">
        <v>5655618.6799999997</v>
      </c>
      <c r="W22" s="51">
        <v>12478.16</v>
      </c>
      <c r="X22" s="51">
        <v>0</v>
      </c>
      <c r="Y22" s="51">
        <v>0</v>
      </c>
      <c r="Z22" s="51">
        <v>41375772.189999998</v>
      </c>
      <c r="AA22" s="51">
        <v>22133.9</v>
      </c>
      <c r="AB22" s="51">
        <v>41397906.090000004</v>
      </c>
      <c r="AC22" s="52">
        <v>0.1320499</v>
      </c>
      <c r="AD22" s="52">
        <v>6.6000000000000003E-2</v>
      </c>
      <c r="AE22" s="51">
        <v>2730768.87</v>
      </c>
      <c r="AF22" s="51">
        <v>0</v>
      </c>
      <c r="AG22" s="51">
        <v>0</v>
      </c>
      <c r="AH22" s="51">
        <v>0</v>
      </c>
      <c r="AI22" s="51">
        <v>369.8</v>
      </c>
      <c r="AJ22" s="51">
        <f t="shared" si="1"/>
        <v>369.8</v>
      </c>
      <c r="AK22" s="51">
        <v>1468876.12</v>
      </c>
      <c r="AL22" s="51">
        <v>118192.24</v>
      </c>
      <c r="AM22" s="51">
        <v>369028.14</v>
      </c>
      <c r="AN22" s="51">
        <v>0</v>
      </c>
      <c r="AO22" s="51">
        <v>279025.93</v>
      </c>
      <c r="AP22" s="51">
        <v>6457.23</v>
      </c>
      <c r="AQ22" s="51">
        <v>62310.78</v>
      </c>
      <c r="AR22" s="51">
        <v>11700</v>
      </c>
      <c r="AS22" s="51">
        <v>6104.26</v>
      </c>
      <c r="AT22" s="51">
        <v>0</v>
      </c>
      <c r="AU22" s="51">
        <v>77650.48</v>
      </c>
      <c r="AV22" s="51">
        <v>19124.02</v>
      </c>
      <c r="AW22" s="51">
        <v>1508.22</v>
      </c>
      <c r="AX22" s="51">
        <v>13137.07</v>
      </c>
      <c r="AY22" s="51">
        <v>53373.62</v>
      </c>
      <c r="AZ22" s="51">
        <v>90612.32</v>
      </c>
      <c r="BA22" s="51">
        <v>0</v>
      </c>
      <c r="BB22" s="51">
        <v>2661683.87</v>
      </c>
      <c r="BC22" s="52">
        <f t="shared" si="2"/>
        <v>0</v>
      </c>
      <c r="BD22" s="51">
        <v>1272097.4099999999</v>
      </c>
      <c r="BE22" s="51">
        <v>4300440.3</v>
      </c>
      <c r="BF22" s="51">
        <v>900</v>
      </c>
      <c r="BG22" s="51">
        <v>198295</v>
      </c>
      <c r="BH22" s="51">
        <v>0</v>
      </c>
      <c r="BI22" s="51">
        <v>388022.82</v>
      </c>
      <c r="BJ22" s="51">
        <v>0</v>
      </c>
      <c r="BK22" s="51">
        <v>0</v>
      </c>
      <c r="BL22" s="51">
        <v>0</v>
      </c>
      <c r="BM22" s="51">
        <f t="shared" si="3"/>
        <v>0</v>
      </c>
      <c r="BN22" s="51">
        <v>0</v>
      </c>
      <c r="BO22" s="51">
        <v>8037</v>
      </c>
      <c r="BP22" s="51">
        <v>2507</v>
      </c>
      <c r="BQ22" s="51">
        <v>124</v>
      </c>
      <c r="BR22" s="51">
        <v>-204</v>
      </c>
      <c r="BS22" s="51">
        <v>-99</v>
      </c>
      <c r="BT22" s="51">
        <v>-264</v>
      </c>
      <c r="BU22" s="51">
        <v>-548</v>
      </c>
      <c r="BV22" s="51">
        <v>-716</v>
      </c>
      <c r="BW22" s="51">
        <v>0</v>
      </c>
      <c r="BX22" s="51">
        <v>-3</v>
      </c>
      <c r="BY22" s="51">
        <v>17</v>
      </c>
      <c r="BZ22" s="51">
        <v>-1251</v>
      </c>
      <c r="CA22" s="51">
        <v>-4</v>
      </c>
      <c r="CB22" s="51">
        <v>7596</v>
      </c>
      <c r="CC22" s="51">
        <v>0</v>
      </c>
      <c r="CD22" s="51">
        <v>213</v>
      </c>
      <c r="CE22" s="51">
        <v>77</v>
      </c>
      <c r="CF22" s="51">
        <v>813</v>
      </c>
      <c r="CG22" s="51">
        <v>144</v>
      </c>
      <c r="CH22" s="51">
        <v>19</v>
      </c>
    </row>
    <row r="23" spans="1:86" s="9" customFormat="1" ht="15.6" x14ac:dyDescent="0.3">
      <c r="A23" s="51">
        <v>3</v>
      </c>
      <c r="B23" s="54" t="s">
        <v>68</v>
      </c>
      <c r="C23" s="54" t="s">
        <v>69</v>
      </c>
      <c r="D23" s="27" t="s">
        <v>343</v>
      </c>
      <c r="E23" s="27" t="s">
        <v>344</v>
      </c>
      <c r="F23" s="27" t="s">
        <v>345</v>
      </c>
      <c r="G23" s="51">
        <v>44884900.390000001</v>
      </c>
      <c r="H23" s="51">
        <v>44891019.829999998</v>
      </c>
      <c r="I23" s="51">
        <v>125916.9</v>
      </c>
      <c r="J23" s="51">
        <f t="shared" si="0"/>
        <v>44758983.490000002</v>
      </c>
      <c r="K23" s="51">
        <v>4577164.1100000003</v>
      </c>
      <c r="L23" s="51">
        <v>6856728.6799999997</v>
      </c>
      <c r="M23" s="51">
        <v>5883650.5700000003</v>
      </c>
      <c r="N23" s="51">
        <v>0</v>
      </c>
      <c r="O23" s="51">
        <v>0</v>
      </c>
      <c r="P23" s="51">
        <v>11186.51</v>
      </c>
      <c r="Q23" s="51">
        <v>3917694.94</v>
      </c>
      <c r="R23" s="51">
        <v>0</v>
      </c>
      <c r="S23" s="51">
        <v>0</v>
      </c>
      <c r="T23" s="51">
        <v>17046385.199999999</v>
      </c>
      <c r="U23" s="51">
        <v>1139997.95</v>
      </c>
      <c r="V23" s="51">
        <v>5640339.1600000001</v>
      </c>
      <c r="W23" s="51">
        <v>0</v>
      </c>
      <c r="X23" s="51">
        <v>0</v>
      </c>
      <c r="Y23" s="51">
        <v>0</v>
      </c>
      <c r="Z23" s="51">
        <v>47199081.590000004</v>
      </c>
      <c r="AA23" s="51">
        <v>15351.41</v>
      </c>
      <c r="AB23" s="51">
        <v>47214433</v>
      </c>
      <c r="AC23" s="52">
        <v>0.1388807</v>
      </c>
      <c r="AD23" s="52">
        <v>4.4600000000000001E-2</v>
      </c>
      <c r="AE23" s="51">
        <v>2102878.35</v>
      </c>
      <c r="AF23" s="51">
        <v>0</v>
      </c>
      <c r="AG23" s="51">
        <v>0</v>
      </c>
      <c r="AH23" s="51">
        <v>6160.85</v>
      </c>
      <c r="AI23" s="51">
        <v>0</v>
      </c>
      <c r="AJ23" s="51">
        <f t="shared" si="1"/>
        <v>6160.85</v>
      </c>
      <c r="AK23" s="51">
        <v>1066684.33</v>
      </c>
      <c r="AL23" s="51">
        <v>83325.279999999999</v>
      </c>
      <c r="AM23" s="51">
        <v>262169</v>
      </c>
      <c r="AN23" s="51">
        <v>0</v>
      </c>
      <c r="AO23" s="51">
        <v>135354.16</v>
      </c>
      <c r="AP23" s="51">
        <v>2957.38</v>
      </c>
      <c r="AQ23" s="51">
        <v>55545.440000000002</v>
      </c>
      <c r="AR23" s="51">
        <v>10550</v>
      </c>
      <c r="AS23" s="51">
        <v>3870</v>
      </c>
      <c r="AT23" s="51">
        <v>0</v>
      </c>
      <c r="AU23" s="51">
        <v>51349.9</v>
      </c>
      <c r="AV23" s="51">
        <v>14465.5</v>
      </c>
      <c r="AW23" s="51">
        <v>0</v>
      </c>
      <c r="AX23" s="51">
        <v>3561.64</v>
      </c>
      <c r="AY23" s="51">
        <v>14599.21</v>
      </c>
      <c r="AZ23" s="51">
        <v>73938.66</v>
      </c>
      <c r="BA23" s="51">
        <v>0</v>
      </c>
      <c r="BB23" s="51">
        <v>1861677.94</v>
      </c>
      <c r="BC23" s="52">
        <f t="shared" si="2"/>
        <v>0</v>
      </c>
      <c r="BD23" s="51">
        <v>1662994.65</v>
      </c>
      <c r="BE23" s="51">
        <v>4570653.76</v>
      </c>
      <c r="BF23" s="51">
        <v>0</v>
      </c>
      <c r="BG23" s="51">
        <v>198295</v>
      </c>
      <c r="BH23" s="51">
        <v>0</v>
      </c>
      <c r="BI23" s="51">
        <v>355956.38</v>
      </c>
      <c r="BJ23" s="51">
        <v>0</v>
      </c>
      <c r="BK23" s="51">
        <v>0</v>
      </c>
      <c r="BL23" s="51">
        <v>0</v>
      </c>
      <c r="BM23" s="51">
        <f t="shared" si="3"/>
        <v>0</v>
      </c>
      <c r="BN23" s="51">
        <v>0</v>
      </c>
      <c r="BO23" s="51">
        <v>7555</v>
      </c>
      <c r="BP23" s="51">
        <v>2063</v>
      </c>
      <c r="BQ23" s="51">
        <v>77</v>
      </c>
      <c r="BR23" s="51">
        <v>-19</v>
      </c>
      <c r="BS23" s="51">
        <v>-119</v>
      </c>
      <c r="BT23" s="51">
        <v>-183</v>
      </c>
      <c r="BU23" s="51">
        <v>-530</v>
      </c>
      <c r="BV23" s="51">
        <v>-453</v>
      </c>
      <c r="BW23" s="51">
        <v>42</v>
      </c>
      <c r="BX23" s="51">
        <v>0</v>
      </c>
      <c r="BY23" s="51">
        <v>18</v>
      </c>
      <c r="BZ23" s="51">
        <v>-1393</v>
      </c>
      <c r="CA23" s="51">
        <v>-5</v>
      </c>
      <c r="CB23" s="51">
        <v>7053</v>
      </c>
      <c r="CC23" s="51">
        <v>12</v>
      </c>
      <c r="CD23" s="51">
        <v>165</v>
      </c>
      <c r="CE23" s="51">
        <v>140</v>
      </c>
      <c r="CF23" s="51">
        <v>860</v>
      </c>
      <c r="CG23" s="51">
        <v>180</v>
      </c>
      <c r="CH23" s="51">
        <v>19</v>
      </c>
    </row>
    <row r="24" spans="1:86" s="9" customFormat="1" ht="15.6" customHeight="1" x14ac:dyDescent="0.3">
      <c r="A24" s="51">
        <v>3</v>
      </c>
      <c r="B24" s="54" t="s">
        <v>91</v>
      </c>
      <c r="C24" s="54" t="s">
        <v>92</v>
      </c>
      <c r="D24" s="27" t="s">
        <v>346</v>
      </c>
      <c r="E24" s="33" t="s">
        <v>317</v>
      </c>
      <c r="F24" s="27" t="s">
        <v>342</v>
      </c>
      <c r="G24" s="51">
        <v>35699385.18</v>
      </c>
      <c r="H24" s="51">
        <v>35699385.18</v>
      </c>
      <c r="I24" s="51">
        <v>438723.02</v>
      </c>
      <c r="J24" s="51">
        <f t="shared" si="0"/>
        <v>35260662.159999996</v>
      </c>
      <c r="K24" s="51">
        <v>0</v>
      </c>
      <c r="L24" s="51">
        <v>7472479.8099999996</v>
      </c>
      <c r="M24" s="51">
        <v>4394494.04</v>
      </c>
      <c r="N24" s="51">
        <v>0</v>
      </c>
      <c r="O24" s="51">
        <v>0</v>
      </c>
      <c r="P24" s="51">
        <v>0</v>
      </c>
      <c r="Q24" s="51">
        <v>2533450.5099999998</v>
      </c>
      <c r="R24" s="51">
        <v>0</v>
      </c>
      <c r="S24" s="51">
        <v>0</v>
      </c>
      <c r="T24" s="51">
        <v>13641084.68</v>
      </c>
      <c r="U24" s="51">
        <v>826084.86</v>
      </c>
      <c r="V24" s="51">
        <v>3597546.63</v>
      </c>
      <c r="W24" s="51">
        <v>59672.480000000003</v>
      </c>
      <c r="X24" s="51">
        <v>0</v>
      </c>
      <c r="Y24" s="51">
        <v>0</v>
      </c>
      <c r="Z24" s="51">
        <v>34503476.960000001</v>
      </c>
      <c r="AA24" s="51">
        <v>64983.18</v>
      </c>
      <c r="AB24" s="51">
        <v>34568460.140000001</v>
      </c>
      <c r="AC24" s="52">
        <v>0.17361850000000001</v>
      </c>
      <c r="AD24" s="52">
        <v>5.5899999999999998E-2</v>
      </c>
      <c r="AE24" s="51">
        <v>1929017.16</v>
      </c>
      <c r="AF24" s="51">
        <v>0</v>
      </c>
      <c r="AG24" s="51">
        <v>0</v>
      </c>
      <c r="AH24" s="51">
        <v>0</v>
      </c>
      <c r="AI24" s="51">
        <v>0</v>
      </c>
      <c r="AJ24" s="51">
        <f t="shared" si="1"/>
        <v>0</v>
      </c>
      <c r="AK24" s="51">
        <v>911925.2</v>
      </c>
      <c r="AL24" s="51">
        <v>77545.16</v>
      </c>
      <c r="AM24" s="51">
        <v>197062.89</v>
      </c>
      <c r="AN24" s="51">
        <v>0</v>
      </c>
      <c r="AO24" s="51">
        <v>141398</v>
      </c>
      <c r="AP24" s="51">
        <v>2927.55</v>
      </c>
      <c r="AQ24" s="51">
        <v>112259.85</v>
      </c>
      <c r="AR24" s="51">
        <v>10550</v>
      </c>
      <c r="AS24" s="51">
        <v>1056</v>
      </c>
      <c r="AT24" s="51">
        <v>0</v>
      </c>
      <c r="AU24" s="51">
        <v>45860.72</v>
      </c>
      <c r="AV24" s="51">
        <v>6598.65</v>
      </c>
      <c r="AW24" s="51">
        <v>0</v>
      </c>
      <c r="AX24" s="51">
        <v>3237.32</v>
      </c>
      <c r="AY24" s="51">
        <v>49462.44</v>
      </c>
      <c r="AZ24" s="51">
        <v>47370.81</v>
      </c>
      <c r="BA24" s="51">
        <v>0</v>
      </c>
      <c r="BB24" s="51">
        <v>1683822.95</v>
      </c>
      <c r="BC24" s="52">
        <f t="shared" si="2"/>
        <v>0</v>
      </c>
      <c r="BD24" s="51">
        <v>1562075.75</v>
      </c>
      <c r="BE24" s="51">
        <v>4635997</v>
      </c>
      <c r="BF24" s="51">
        <v>0</v>
      </c>
      <c r="BG24" s="51">
        <v>198867</v>
      </c>
      <c r="BH24" s="51">
        <v>572</v>
      </c>
      <c r="BI24" s="51">
        <v>342234.04</v>
      </c>
      <c r="BJ24" s="51">
        <v>0</v>
      </c>
      <c r="BK24" s="51">
        <v>0</v>
      </c>
      <c r="BL24" s="51">
        <v>0</v>
      </c>
      <c r="BM24" s="51">
        <f t="shared" si="3"/>
        <v>0</v>
      </c>
      <c r="BN24" s="51">
        <v>0</v>
      </c>
      <c r="BO24" s="51">
        <v>5012</v>
      </c>
      <c r="BP24" s="51">
        <v>1880</v>
      </c>
      <c r="BQ24" s="51">
        <v>179</v>
      </c>
      <c r="BR24" s="51">
        <v>-141</v>
      </c>
      <c r="BS24" s="51">
        <v>-97</v>
      </c>
      <c r="BT24" s="51">
        <v>-196</v>
      </c>
      <c r="BU24" s="51">
        <v>-508</v>
      </c>
      <c r="BV24" s="51">
        <v>-418</v>
      </c>
      <c r="BW24" s="51">
        <v>0</v>
      </c>
      <c r="BX24" s="51">
        <v>0</v>
      </c>
      <c r="BY24" s="51">
        <v>-76</v>
      </c>
      <c r="BZ24" s="51">
        <v>-832</v>
      </c>
      <c r="CA24" s="51">
        <v>0</v>
      </c>
      <c r="CB24" s="51">
        <v>4803</v>
      </c>
      <c r="CC24" s="51">
        <v>5</v>
      </c>
      <c r="CD24" s="51">
        <v>153</v>
      </c>
      <c r="CE24" s="51">
        <v>40</v>
      </c>
      <c r="CF24" s="51">
        <v>614</v>
      </c>
      <c r="CG24" s="51">
        <v>2</v>
      </c>
      <c r="CH24" s="51">
        <v>23</v>
      </c>
    </row>
    <row r="25" spans="1:86" s="9" customFormat="1" ht="15.6" customHeight="1" x14ac:dyDescent="0.3">
      <c r="A25" s="51">
        <v>3</v>
      </c>
      <c r="B25" s="54" t="s">
        <v>21</v>
      </c>
      <c r="C25" s="54" t="s">
        <v>45</v>
      </c>
      <c r="D25" s="27" t="s">
        <v>347</v>
      </c>
      <c r="E25" s="33" t="s">
        <v>317</v>
      </c>
      <c r="F25" s="27" t="s">
        <v>348</v>
      </c>
      <c r="G25" s="51">
        <v>16972694.07</v>
      </c>
      <c r="H25" s="51">
        <v>16972694.07</v>
      </c>
      <c r="I25" s="51">
        <v>331401.48</v>
      </c>
      <c r="J25" s="51">
        <f t="shared" si="0"/>
        <v>16641292.59</v>
      </c>
      <c r="K25" s="51">
        <v>0</v>
      </c>
      <c r="L25" s="51">
        <v>3810768.84</v>
      </c>
      <c r="M25" s="51">
        <v>5107940.09</v>
      </c>
      <c r="N25" s="51">
        <v>0</v>
      </c>
      <c r="O25" s="51">
        <v>0</v>
      </c>
      <c r="P25" s="51">
        <v>0</v>
      </c>
      <c r="Q25" s="51">
        <v>1831161.37</v>
      </c>
      <c r="R25" s="51">
        <v>0</v>
      </c>
      <c r="S25" s="51">
        <v>0</v>
      </c>
      <c r="T25" s="51">
        <v>3020073.96</v>
      </c>
      <c r="U25" s="51">
        <v>0</v>
      </c>
      <c r="V25" s="51">
        <v>1708199.49</v>
      </c>
      <c r="W25" s="51">
        <v>0</v>
      </c>
      <c r="X25" s="51">
        <v>0</v>
      </c>
      <c r="Y25" s="51">
        <v>0</v>
      </c>
      <c r="Z25" s="51">
        <v>16573351.039999999</v>
      </c>
      <c r="AA25" s="51">
        <v>600</v>
      </c>
      <c r="AB25" s="51">
        <v>16573951.039999999</v>
      </c>
      <c r="AC25" s="52">
        <v>0.1081884</v>
      </c>
      <c r="AD25" s="52">
        <v>0.06</v>
      </c>
      <c r="AE25" s="51">
        <v>1095207.29</v>
      </c>
      <c r="AF25" s="51">
        <v>0</v>
      </c>
      <c r="AG25" s="51">
        <v>0</v>
      </c>
      <c r="AH25" s="51">
        <v>0</v>
      </c>
      <c r="AI25" s="51">
        <v>0</v>
      </c>
      <c r="AJ25" s="51">
        <f t="shared" si="1"/>
        <v>0</v>
      </c>
      <c r="AK25" s="51">
        <v>353180.08</v>
      </c>
      <c r="AL25" s="51">
        <v>28165.99</v>
      </c>
      <c r="AM25" s="51">
        <v>83486.94</v>
      </c>
      <c r="AN25" s="51">
        <v>0</v>
      </c>
      <c r="AO25" s="51">
        <v>86732.95</v>
      </c>
      <c r="AP25" s="51">
        <v>35574.07</v>
      </c>
      <c r="AQ25" s="51">
        <v>86506.87</v>
      </c>
      <c r="AR25" s="51">
        <v>8875</v>
      </c>
      <c r="AS25" s="51">
        <v>6555.21</v>
      </c>
      <c r="AT25" s="51">
        <v>0</v>
      </c>
      <c r="AU25" s="51">
        <v>32168.27</v>
      </c>
      <c r="AV25" s="51">
        <v>13769.55</v>
      </c>
      <c r="AW25" s="51">
        <v>0</v>
      </c>
      <c r="AX25" s="51">
        <v>2247.71</v>
      </c>
      <c r="AY25" s="51">
        <v>3449.98</v>
      </c>
      <c r="AZ25" s="51">
        <v>44660.66</v>
      </c>
      <c r="BA25" s="51">
        <v>0</v>
      </c>
      <c r="BB25" s="51">
        <v>808322.14</v>
      </c>
      <c r="BC25" s="52">
        <f t="shared" si="2"/>
        <v>0</v>
      </c>
      <c r="BD25" s="51">
        <v>172100.66</v>
      </c>
      <c r="BE25" s="51">
        <v>1664147.92</v>
      </c>
      <c r="BF25" s="51">
        <v>0</v>
      </c>
      <c r="BG25" s="51">
        <v>197814.31</v>
      </c>
      <c r="BH25" s="51">
        <v>0</v>
      </c>
      <c r="BI25" s="51">
        <v>275143.26</v>
      </c>
      <c r="BJ25" s="51">
        <v>73062.73</v>
      </c>
      <c r="BK25" s="51">
        <v>0</v>
      </c>
      <c r="BL25" s="51">
        <v>0</v>
      </c>
      <c r="BM25" s="51">
        <f t="shared" si="3"/>
        <v>0</v>
      </c>
      <c r="BN25" s="51">
        <v>0</v>
      </c>
      <c r="BO25" s="51">
        <v>3002</v>
      </c>
      <c r="BP25" s="51">
        <v>719</v>
      </c>
      <c r="BQ25" s="51">
        <v>61</v>
      </c>
      <c r="BR25" s="51">
        <v>-47</v>
      </c>
      <c r="BS25" s="51">
        <v>-29</v>
      </c>
      <c r="BT25" s="51">
        <v>-68</v>
      </c>
      <c r="BU25" s="51">
        <v>-180</v>
      </c>
      <c r="BV25" s="51">
        <v>-152</v>
      </c>
      <c r="BW25" s="51">
        <v>20</v>
      </c>
      <c r="BX25" s="51">
        <v>0</v>
      </c>
      <c r="BY25" s="51">
        <v>-39</v>
      </c>
      <c r="BZ25" s="51">
        <v>-328</v>
      </c>
      <c r="CA25" s="51">
        <v>-1</v>
      </c>
      <c r="CB25" s="51">
        <v>2958</v>
      </c>
      <c r="CC25" s="51">
        <v>17</v>
      </c>
      <c r="CD25" s="51">
        <v>43</v>
      </c>
      <c r="CE25" s="51">
        <v>20</v>
      </c>
      <c r="CF25" s="51">
        <v>215</v>
      </c>
      <c r="CG25" s="51">
        <v>43</v>
      </c>
      <c r="CH25" s="51">
        <v>7</v>
      </c>
    </row>
    <row r="26" spans="1:86" s="9" customFormat="1" ht="15.6" customHeight="1" x14ac:dyDescent="0.3">
      <c r="A26" s="51">
        <v>3</v>
      </c>
      <c r="B26" s="54" t="s">
        <v>142</v>
      </c>
      <c r="C26" s="54" t="s">
        <v>123</v>
      </c>
      <c r="D26" s="27" t="s">
        <v>349</v>
      </c>
      <c r="E26" s="27" t="s">
        <v>303</v>
      </c>
      <c r="F26" s="27" t="s">
        <v>345</v>
      </c>
      <c r="G26" s="51">
        <v>34430270.850000001</v>
      </c>
      <c r="H26" s="51">
        <v>34430270.850000001</v>
      </c>
      <c r="I26" s="51">
        <v>765250.1</v>
      </c>
      <c r="J26" s="51">
        <f t="shared" si="0"/>
        <v>33665020.75</v>
      </c>
      <c r="K26" s="51">
        <v>0</v>
      </c>
      <c r="L26" s="51">
        <v>8406751.1899999995</v>
      </c>
      <c r="M26" s="51">
        <v>6006041.4199999999</v>
      </c>
      <c r="N26" s="51">
        <v>0</v>
      </c>
      <c r="O26" s="51">
        <v>0</v>
      </c>
      <c r="P26" s="51">
        <v>0</v>
      </c>
      <c r="Q26" s="51">
        <v>2971951.99</v>
      </c>
      <c r="R26" s="51">
        <v>0</v>
      </c>
      <c r="S26" s="51">
        <v>0</v>
      </c>
      <c r="T26" s="51">
        <v>9158468.0399999991</v>
      </c>
      <c r="U26" s="51">
        <v>1880858.39</v>
      </c>
      <c r="V26" s="51">
        <v>3044882.93</v>
      </c>
      <c r="W26" s="51">
        <v>0</v>
      </c>
      <c r="X26" s="51">
        <v>0</v>
      </c>
      <c r="Y26" s="51">
        <v>0</v>
      </c>
      <c r="Z26" s="51">
        <v>34205761.960000001</v>
      </c>
      <c r="AA26" s="51">
        <v>0</v>
      </c>
      <c r="AB26" s="51">
        <v>34205761.960000001</v>
      </c>
      <c r="AC26" s="52">
        <v>0.22881180000000001</v>
      </c>
      <c r="AD26" s="52">
        <v>0.08</v>
      </c>
      <c r="AE26" s="51">
        <v>2736808</v>
      </c>
      <c r="AF26" s="51">
        <v>0</v>
      </c>
      <c r="AG26" s="51">
        <v>0</v>
      </c>
      <c r="AH26" s="51">
        <v>0</v>
      </c>
      <c r="AI26" s="51">
        <v>0</v>
      </c>
      <c r="AJ26" s="51">
        <f t="shared" si="1"/>
        <v>0</v>
      </c>
      <c r="AK26" s="51">
        <v>1413590.72</v>
      </c>
      <c r="AL26" s="51">
        <v>115451.55</v>
      </c>
      <c r="AM26" s="51">
        <v>344146.17</v>
      </c>
      <c r="AN26" s="51">
        <v>0</v>
      </c>
      <c r="AO26" s="51">
        <v>273960.01</v>
      </c>
      <c r="AP26" s="51">
        <v>5308.11</v>
      </c>
      <c r="AQ26" s="51">
        <v>60242.87</v>
      </c>
      <c r="AR26" s="51">
        <v>11700</v>
      </c>
      <c r="AS26" s="51">
        <v>4139.5600000000004</v>
      </c>
      <c r="AT26" s="51">
        <v>0</v>
      </c>
      <c r="AU26" s="51">
        <v>69600.45</v>
      </c>
      <c r="AV26" s="51">
        <v>21893.08</v>
      </c>
      <c r="AW26" s="51">
        <v>0</v>
      </c>
      <c r="AX26" s="51">
        <v>17193.07</v>
      </c>
      <c r="AY26" s="51">
        <v>22991.68</v>
      </c>
      <c r="AZ26" s="51">
        <v>9600</v>
      </c>
      <c r="BA26" s="51">
        <v>0</v>
      </c>
      <c r="BB26" s="51">
        <v>2423359.98</v>
      </c>
      <c r="BC26" s="52">
        <f t="shared" si="2"/>
        <v>0</v>
      </c>
      <c r="BD26" s="51">
        <v>4165852.5</v>
      </c>
      <c r="BE26" s="51">
        <v>3712198.93</v>
      </c>
      <c r="BF26" s="51">
        <v>0</v>
      </c>
      <c r="BG26" s="51">
        <v>198295</v>
      </c>
      <c r="BH26" s="51">
        <v>0</v>
      </c>
      <c r="BI26" s="51">
        <v>562627.87</v>
      </c>
      <c r="BJ26" s="51">
        <v>0</v>
      </c>
      <c r="BK26" s="51">
        <v>0</v>
      </c>
      <c r="BL26" s="51">
        <v>0</v>
      </c>
      <c r="BM26" s="51">
        <f t="shared" si="3"/>
        <v>0</v>
      </c>
      <c r="BN26" s="51">
        <v>0</v>
      </c>
      <c r="BO26" s="51">
        <v>6498</v>
      </c>
      <c r="BP26" s="51">
        <v>2571</v>
      </c>
      <c r="BQ26" s="51">
        <v>77</v>
      </c>
      <c r="BR26" s="51">
        <v>-272</v>
      </c>
      <c r="BS26" s="51">
        <v>-152</v>
      </c>
      <c r="BT26" s="51">
        <v>-81</v>
      </c>
      <c r="BU26" s="51">
        <v>-1445</v>
      </c>
      <c r="BV26" s="51">
        <v>-560</v>
      </c>
      <c r="BW26" s="51">
        <v>36</v>
      </c>
      <c r="BX26" s="51">
        <v>0</v>
      </c>
      <c r="BY26" s="51">
        <v>348</v>
      </c>
      <c r="BZ26" s="51">
        <v>-860</v>
      </c>
      <c r="CA26" s="51">
        <v>-5</v>
      </c>
      <c r="CB26" s="51">
        <v>6155</v>
      </c>
      <c r="CC26" s="51">
        <v>10</v>
      </c>
      <c r="CD26" s="51">
        <v>141</v>
      </c>
      <c r="CE26" s="51">
        <v>48</v>
      </c>
      <c r="CF26" s="51">
        <v>405</v>
      </c>
      <c r="CG26" s="51">
        <v>93</v>
      </c>
      <c r="CH26" s="51">
        <v>172</v>
      </c>
    </row>
    <row r="27" spans="1:86" s="9" customFormat="1" ht="15.6" customHeight="1" x14ac:dyDescent="0.3">
      <c r="A27" s="51">
        <v>3</v>
      </c>
      <c r="B27" s="54" t="s">
        <v>156</v>
      </c>
      <c r="C27" s="54" t="s">
        <v>157</v>
      </c>
      <c r="D27" s="27" t="s">
        <v>350</v>
      </c>
      <c r="E27" s="27" t="s">
        <v>303</v>
      </c>
      <c r="F27" s="27" t="s">
        <v>345</v>
      </c>
      <c r="G27" s="51">
        <v>18385068.969999999</v>
      </c>
      <c r="H27" s="51">
        <v>18386168.969999999</v>
      </c>
      <c r="I27" s="51">
        <v>183910.15</v>
      </c>
      <c r="J27" s="51">
        <f t="shared" si="0"/>
        <v>18201158.82</v>
      </c>
      <c r="K27" s="51">
        <v>56737.48</v>
      </c>
      <c r="L27" s="51">
        <v>4254705.96</v>
      </c>
      <c r="M27" s="51">
        <v>2650665.37</v>
      </c>
      <c r="N27" s="51">
        <v>0</v>
      </c>
      <c r="O27" s="51">
        <v>0</v>
      </c>
      <c r="P27" s="51">
        <v>0</v>
      </c>
      <c r="Q27" s="51">
        <v>1553274.64</v>
      </c>
      <c r="R27" s="51">
        <v>0</v>
      </c>
      <c r="S27" s="51">
        <v>0</v>
      </c>
      <c r="T27" s="51">
        <v>6164233.1299999999</v>
      </c>
      <c r="U27" s="51">
        <v>859293.82</v>
      </c>
      <c r="V27" s="51">
        <v>1812995.13</v>
      </c>
      <c r="W27" s="51">
        <v>12088.48</v>
      </c>
      <c r="X27" s="51">
        <v>0</v>
      </c>
      <c r="Y27" s="51">
        <v>0</v>
      </c>
      <c r="Z27" s="51">
        <v>18958224.27</v>
      </c>
      <c r="AA27" s="51">
        <v>13938.31</v>
      </c>
      <c r="AB27" s="51">
        <v>18972162.579999998</v>
      </c>
      <c r="AC27" s="52">
        <v>0.17108139999999999</v>
      </c>
      <c r="AD27" s="52">
        <v>8.3900000000000002E-2</v>
      </c>
      <c r="AE27" s="51">
        <v>1589926.25</v>
      </c>
      <c r="AF27" s="51">
        <v>0</v>
      </c>
      <c r="AG27" s="51">
        <v>0</v>
      </c>
      <c r="AH27" s="51">
        <v>0</v>
      </c>
      <c r="AI27" s="51">
        <v>219.23</v>
      </c>
      <c r="AJ27" s="51">
        <f t="shared" si="1"/>
        <v>219.23</v>
      </c>
      <c r="AK27" s="51">
        <v>761205.36</v>
      </c>
      <c r="AL27" s="51">
        <v>64825.1</v>
      </c>
      <c r="AM27" s="51">
        <v>152071.26999999999</v>
      </c>
      <c r="AN27" s="51">
        <v>0</v>
      </c>
      <c r="AO27" s="51">
        <v>97547.78</v>
      </c>
      <c r="AP27" s="51">
        <v>5616.38</v>
      </c>
      <c r="AQ27" s="51">
        <v>62959.62</v>
      </c>
      <c r="AR27" s="51">
        <v>10550</v>
      </c>
      <c r="AS27" s="51">
        <v>8901.25</v>
      </c>
      <c r="AT27" s="51">
        <v>0</v>
      </c>
      <c r="AU27" s="51">
        <v>49123.29</v>
      </c>
      <c r="AV27" s="51">
        <v>23321.439999999999</v>
      </c>
      <c r="AW27" s="51">
        <v>0</v>
      </c>
      <c r="AX27" s="51">
        <v>13157.11</v>
      </c>
      <c r="AY27" s="51">
        <v>2428.8000000000002</v>
      </c>
      <c r="AZ27" s="51">
        <v>12444.76</v>
      </c>
      <c r="BA27" s="51">
        <v>0</v>
      </c>
      <c r="BB27" s="51">
        <v>1323225.57</v>
      </c>
      <c r="BC27" s="52">
        <f t="shared" si="2"/>
        <v>0</v>
      </c>
      <c r="BD27" s="51">
        <v>1752294.25</v>
      </c>
      <c r="BE27" s="51">
        <v>1393049.28</v>
      </c>
      <c r="BF27" s="51">
        <v>0</v>
      </c>
      <c r="BG27" s="51">
        <v>198295</v>
      </c>
      <c r="BH27" s="51">
        <v>0</v>
      </c>
      <c r="BI27" s="51">
        <v>270278.69</v>
      </c>
      <c r="BJ27" s="51">
        <v>0</v>
      </c>
      <c r="BK27" s="51">
        <v>0</v>
      </c>
      <c r="BL27" s="51">
        <v>0</v>
      </c>
      <c r="BM27" s="51">
        <f t="shared" si="3"/>
        <v>0</v>
      </c>
      <c r="BN27" s="51">
        <v>0</v>
      </c>
      <c r="BO27" s="51">
        <v>3287</v>
      </c>
      <c r="BP27" s="51">
        <v>1379</v>
      </c>
      <c r="BQ27" s="51">
        <v>69</v>
      </c>
      <c r="BR27" s="51">
        <v>-85</v>
      </c>
      <c r="BS27" s="51">
        <v>-101</v>
      </c>
      <c r="BT27" s="51">
        <v>-77</v>
      </c>
      <c r="BU27" s="51">
        <v>-657</v>
      </c>
      <c r="BV27" s="51">
        <v>-313</v>
      </c>
      <c r="BW27" s="51">
        <v>24</v>
      </c>
      <c r="BX27" s="51">
        <v>-1</v>
      </c>
      <c r="BY27" s="51">
        <v>28</v>
      </c>
      <c r="BZ27" s="51">
        <v>-378</v>
      </c>
      <c r="CA27" s="51">
        <v>-6</v>
      </c>
      <c r="CB27" s="51">
        <v>3169</v>
      </c>
      <c r="CC27" s="51">
        <v>1</v>
      </c>
      <c r="CD27" s="51">
        <v>85</v>
      </c>
      <c r="CE27" s="51">
        <v>34</v>
      </c>
      <c r="CF27" s="51">
        <v>207</v>
      </c>
      <c r="CG27" s="51">
        <v>44</v>
      </c>
      <c r="CH27" s="51">
        <v>8</v>
      </c>
    </row>
    <row r="28" spans="1:86" s="9" customFormat="1" ht="15.6" customHeight="1" x14ac:dyDescent="0.3">
      <c r="A28" s="51">
        <v>3</v>
      </c>
      <c r="B28" s="54" t="s">
        <v>165</v>
      </c>
      <c r="C28" s="54" t="s">
        <v>145</v>
      </c>
      <c r="D28" s="27" t="s">
        <v>351</v>
      </c>
      <c r="E28" s="33" t="s">
        <v>317</v>
      </c>
      <c r="F28" s="27" t="s">
        <v>342</v>
      </c>
      <c r="G28" s="51">
        <v>49349169.840000004</v>
      </c>
      <c r="H28" s="51">
        <v>49349169.840000004</v>
      </c>
      <c r="I28" s="51">
        <v>1991675.18</v>
      </c>
      <c r="J28" s="51">
        <f t="shared" si="0"/>
        <v>47357494.660000004</v>
      </c>
      <c r="K28" s="51">
        <v>0</v>
      </c>
      <c r="L28" s="51">
        <v>9974478.1099999994</v>
      </c>
      <c r="M28" s="51">
        <v>5368599.54</v>
      </c>
      <c r="N28" s="51">
        <v>-1103.57</v>
      </c>
      <c r="O28" s="51">
        <v>45348.959999999999</v>
      </c>
      <c r="P28" s="51">
        <v>0</v>
      </c>
      <c r="Q28" s="51">
        <v>3638882.39</v>
      </c>
      <c r="R28" s="51">
        <v>0</v>
      </c>
      <c r="S28" s="51">
        <v>9669.61</v>
      </c>
      <c r="T28" s="51">
        <v>20214699.149999999</v>
      </c>
      <c r="U28" s="51">
        <v>593654.18999999994</v>
      </c>
      <c r="V28" s="51">
        <v>4540601.92</v>
      </c>
      <c r="W28" s="51">
        <v>50919.57</v>
      </c>
      <c r="X28" s="51">
        <v>0</v>
      </c>
      <c r="Y28" s="51">
        <v>0</v>
      </c>
      <c r="Z28" s="51">
        <v>46770730.159999996</v>
      </c>
      <c r="AA28" s="51">
        <v>104834.57</v>
      </c>
      <c r="AB28" s="51">
        <v>46875564.729999997</v>
      </c>
      <c r="AC28" s="52">
        <v>0.21476919999999999</v>
      </c>
      <c r="AD28" s="52">
        <v>5.11E-2</v>
      </c>
      <c r="AE28" s="51">
        <v>2391821.1</v>
      </c>
      <c r="AF28" s="51">
        <v>0</v>
      </c>
      <c r="AG28" s="51">
        <v>0</v>
      </c>
      <c r="AH28" s="51">
        <v>0</v>
      </c>
      <c r="AI28" s="51">
        <v>0</v>
      </c>
      <c r="AJ28" s="51">
        <f t="shared" si="1"/>
        <v>0</v>
      </c>
      <c r="AK28" s="51">
        <v>1287305.8400000001</v>
      </c>
      <c r="AL28" s="51">
        <v>125718.67</v>
      </c>
      <c r="AM28" s="51">
        <v>249251.84</v>
      </c>
      <c r="AN28" s="51">
        <v>7312.5</v>
      </c>
      <c r="AO28" s="51">
        <v>194498.42</v>
      </c>
      <c r="AP28" s="51">
        <v>5229.8599999999997</v>
      </c>
      <c r="AQ28" s="51">
        <v>58881.19</v>
      </c>
      <c r="AR28" s="51">
        <v>11125</v>
      </c>
      <c r="AS28" s="51">
        <v>9243.1</v>
      </c>
      <c r="AT28" s="51">
        <v>0</v>
      </c>
      <c r="AU28" s="51">
        <v>63579.49</v>
      </c>
      <c r="AV28" s="51">
        <v>31379.31</v>
      </c>
      <c r="AW28" s="51">
        <v>0</v>
      </c>
      <c r="AX28" s="51">
        <v>48640.51</v>
      </c>
      <c r="AY28" s="51">
        <v>11143.85</v>
      </c>
      <c r="AZ28" s="51">
        <v>17435.419999999998</v>
      </c>
      <c r="BA28" s="51">
        <v>0</v>
      </c>
      <c r="BB28" s="51">
        <v>2212767.14</v>
      </c>
      <c r="BC28" s="52">
        <f t="shared" si="2"/>
        <v>0</v>
      </c>
      <c r="BD28" s="51">
        <v>1365201.23</v>
      </c>
      <c r="BE28" s="51">
        <v>9233479.8599999994</v>
      </c>
      <c r="BF28" s="51">
        <v>1126.49</v>
      </c>
      <c r="BG28" s="51">
        <v>198295</v>
      </c>
      <c r="BH28" s="51">
        <v>0</v>
      </c>
      <c r="BI28" s="51">
        <v>483008.83</v>
      </c>
      <c r="BJ28" s="51">
        <v>0</v>
      </c>
      <c r="BK28" s="51">
        <v>0</v>
      </c>
      <c r="BL28" s="51">
        <v>0</v>
      </c>
      <c r="BM28" s="51">
        <f t="shared" si="3"/>
        <v>0</v>
      </c>
      <c r="BN28" s="51">
        <v>0</v>
      </c>
      <c r="BO28" s="51">
        <v>8369</v>
      </c>
      <c r="BP28" s="51">
        <v>2313</v>
      </c>
      <c r="BQ28" s="51">
        <v>63</v>
      </c>
      <c r="BR28" s="51">
        <v>0</v>
      </c>
      <c r="BS28" s="51">
        <v>-87</v>
      </c>
      <c r="BT28" s="51">
        <v>-296</v>
      </c>
      <c r="BU28" s="51">
        <v>-558</v>
      </c>
      <c r="BV28" s="51">
        <v>-517</v>
      </c>
      <c r="BW28" s="51">
        <v>0</v>
      </c>
      <c r="BX28" s="51">
        <v>-5</v>
      </c>
      <c r="BY28" s="51">
        <v>-9</v>
      </c>
      <c r="BZ28" s="51">
        <v>-1283</v>
      </c>
      <c r="CA28" s="51">
        <v>-3</v>
      </c>
      <c r="CB28" s="51">
        <v>7987</v>
      </c>
      <c r="CC28" s="51">
        <v>67</v>
      </c>
      <c r="CD28" s="51">
        <v>242</v>
      </c>
      <c r="CE28" s="51">
        <v>97</v>
      </c>
      <c r="CF28" s="51">
        <v>824</v>
      </c>
      <c r="CG28" s="51">
        <v>101</v>
      </c>
      <c r="CH28" s="51">
        <v>19</v>
      </c>
    </row>
    <row r="29" spans="1:86" s="9" customFormat="1" ht="15.6" customHeight="1" x14ac:dyDescent="0.3">
      <c r="A29" s="51">
        <v>3</v>
      </c>
      <c r="B29" s="54" t="s">
        <v>205</v>
      </c>
      <c r="C29" s="54" t="s">
        <v>206</v>
      </c>
      <c r="D29" s="27" t="s">
        <v>352</v>
      </c>
      <c r="E29" s="27" t="s">
        <v>332</v>
      </c>
      <c r="F29" s="27" t="s">
        <v>345</v>
      </c>
      <c r="G29" s="51">
        <v>122548205.04000001</v>
      </c>
      <c r="H29" s="51">
        <v>122603887.42</v>
      </c>
      <c r="I29" s="51">
        <v>3793625.83</v>
      </c>
      <c r="J29" s="51">
        <f t="shared" si="0"/>
        <v>118754579.21000001</v>
      </c>
      <c r="K29" s="51">
        <v>62716135.979999997</v>
      </c>
      <c r="L29" s="51">
        <v>6616554.4299999997</v>
      </c>
      <c r="M29" s="51">
        <v>17564439.219999999</v>
      </c>
      <c r="N29" s="51">
        <v>0</v>
      </c>
      <c r="O29" s="51">
        <v>0</v>
      </c>
      <c r="P29" s="51">
        <v>45135.62</v>
      </c>
      <c r="Q29" s="51">
        <v>4587669.58</v>
      </c>
      <c r="R29" s="51">
        <v>0</v>
      </c>
      <c r="S29" s="51">
        <v>0</v>
      </c>
      <c r="T29" s="51">
        <v>22658097.920000002</v>
      </c>
      <c r="U29" s="51">
        <v>360207.45</v>
      </c>
      <c r="V29" s="51">
        <v>6067298.21</v>
      </c>
      <c r="W29" s="51">
        <v>0</v>
      </c>
      <c r="X29" s="51">
        <v>0</v>
      </c>
      <c r="Y29" s="51">
        <v>0</v>
      </c>
      <c r="Z29" s="51">
        <v>125556930.18000001</v>
      </c>
      <c r="AA29" s="51">
        <v>564884.82999999996</v>
      </c>
      <c r="AB29" s="51">
        <v>126121815.01000001</v>
      </c>
      <c r="AC29" s="52">
        <v>0.1807009</v>
      </c>
      <c r="AD29" s="52">
        <v>3.6200000000000003E-2</v>
      </c>
      <c r="AE29" s="51">
        <v>4591631.46</v>
      </c>
      <c r="AF29" s="51">
        <v>13132.82</v>
      </c>
      <c r="AG29" s="51">
        <v>821934.09</v>
      </c>
      <c r="AH29" s="51">
        <v>44002.66</v>
      </c>
      <c r="AI29" s="51">
        <v>1491.25</v>
      </c>
      <c r="AJ29" s="51">
        <f t="shared" si="1"/>
        <v>45493.91</v>
      </c>
      <c r="AK29" s="51">
        <v>2298895.02</v>
      </c>
      <c r="AL29" s="51">
        <v>214199.48</v>
      </c>
      <c r="AM29" s="51">
        <v>581470.41</v>
      </c>
      <c r="AN29" s="51">
        <v>0</v>
      </c>
      <c r="AO29" s="51">
        <v>546314.92000000004</v>
      </c>
      <c r="AP29" s="51">
        <v>5618.67</v>
      </c>
      <c r="AQ29" s="51">
        <v>171797.41</v>
      </c>
      <c r="AR29" s="51">
        <v>11125</v>
      </c>
      <c r="AS29" s="51">
        <v>4000</v>
      </c>
      <c r="AT29" s="51">
        <v>0</v>
      </c>
      <c r="AU29" s="51">
        <v>171311.5</v>
      </c>
      <c r="AV29" s="51">
        <v>48286.27</v>
      </c>
      <c r="AW29" s="51">
        <v>0</v>
      </c>
      <c r="AX29" s="51">
        <v>5713.8</v>
      </c>
      <c r="AY29" s="51">
        <v>22264.799999999999</v>
      </c>
      <c r="AZ29" s="51">
        <v>0</v>
      </c>
      <c r="BA29" s="51">
        <v>0</v>
      </c>
      <c r="BB29" s="51">
        <v>4238289.95</v>
      </c>
      <c r="BC29" s="52">
        <f t="shared" si="2"/>
        <v>0</v>
      </c>
      <c r="BD29" s="51">
        <v>1309109</v>
      </c>
      <c r="BE29" s="51">
        <v>20835465.469999999</v>
      </c>
      <c r="BF29" s="51">
        <v>0</v>
      </c>
      <c r="BG29" s="51">
        <v>198295</v>
      </c>
      <c r="BH29" s="51">
        <v>0</v>
      </c>
      <c r="BI29" s="51">
        <v>857462.08</v>
      </c>
      <c r="BJ29" s="51">
        <v>0</v>
      </c>
      <c r="BK29" s="51">
        <v>0</v>
      </c>
      <c r="BL29" s="51">
        <v>0</v>
      </c>
      <c r="BM29" s="51">
        <f t="shared" si="3"/>
        <v>0</v>
      </c>
      <c r="BN29" s="51">
        <v>0</v>
      </c>
      <c r="BO29" s="51">
        <v>8620</v>
      </c>
      <c r="BP29" s="51">
        <v>2353</v>
      </c>
      <c r="BQ29" s="51">
        <v>0</v>
      </c>
      <c r="BR29" s="51">
        <v>0</v>
      </c>
      <c r="BS29" s="51">
        <v>-58</v>
      </c>
      <c r="BT29" s="51">
        <v>-239</v>
      </c>
      <c r="BU29" s="51">
        <v>-353</v>
      </c>
      <c r="BV29" s="51">
        <v>-935</v>
      </c>
      <c r="BW29" s="51">
        <v>38</v>
      </c>
      <c r="BX29" s="51">
        <v>-4</v>
      </c>
      <c r="BY29" s="51">
        <v>0</v>
      </c>
      <c r="BZ29" s="51">
        <v>-2044</v>
      </c>
      <c r="CA29" s="51">
        <v>-32</v>
      </c>
      <c r="CB29" s="51">
        <v>7346</v>
      </c>
      <c r="CC29" s="51">
        <v>5</v>
      </c>
      <c r="CD29" s="51">
        <v>449</v>
      </c>
      <c r="CE29" s="51">
        <v>261</v>
      </c>
      <c r="CF29" s="51">
        <v>1197</v>
      </c>
      <c r="CG29" s="51">
        <v>125</v>
      </c>
      <c r="CH29" s="51">
        <v>12</v>
      </c>
    </row>
    <row r="30" spans="1:86" s="9" customFormat="1" ht="15.6" customHeight="1" x14ac:dyDescent="0.3">
      <c r="A30" s="51">
        <v>4</v>
      </c>
      <c r="B30" s="27" t="s">
        <v>12</v>
      </c>
      <c r="C30" s="27" t="s">
        <v>13</v>
      </c>
      <c r="D30" s="27" t="s">
        <v>361</v>
      </c>
      <c r="E30" s="27" t="s">
        <v>303</v>
      </c>
      <c r="F30" s="27" t="s">
        <v>362</v>
      </c>
      <c r="G30" s="51">
        <v>37194234.43</v>
      </c>
      <c r="H30" s="51">
        <v>37194234.43</v>
      </c>
      <c r="I30" s="51">
        <v>577929.47</v>
      </c>
      <c r="J30" s="51">
        <f t="shared" si="0"/>
        <v>36616304.960000001</v>
      </c>
      <c r="K30" s="51">
        <v>164593.85999999999</v>
      </c>
      <c r="L30" s="51">
        <v>4023436.32</v>
      </c>
      <c r="M30" s="51">
        <v>9682648.7599999998</v>
      </c>
      <c r="N30" s="51">
        <v>0</v>
      </c>
      <c r="O30" s="51">
        <v>0</v>
      </c>
      <c r="P30" s="51">
        <v>191996.31</v>
      </c>
      <c r="Q30" s="51">
        <v>2319996.77</v>
      </c>
      <c r="R30" s="51">
        <v>0</v>
      </c>
      <c r="S30" s="51">
        <v>0</v>
      </c>
      <c r="T30" s="51">
        <v>14809842.08</v>
      </c>
      <c r="U30" s="51">
        <v>111329.26</v>
      </c>
      <c r="V30" s="51">
        <v>4439663.34</v>
      </c>
      <c r="W30" s="51">
        <v>4948.66</v>
      </c>
      <c r="X30" s="51">
        <v>0</v>
      </c>
      <c r="Y30" s="51">
        <v>0</v>
      </c>
      <c r="Z30" s="51">
        <v>37421755.479999997</v>
      </c>
      <c r="AA30" s="51">
        <v>15213.79</v>
      </c>
      <c r="AB30" s="51">
        <v>37436969.270000003</v>
      </c>
      <c r="AC30" s="52">
        <v>7.2478059999999997E-2</v>
      </c>
      <c r="AD30" s="52">
        <v>4.1099999999999998E-2</v>
      </c>
      <c r="AE30" s="51">
        <v>1536443.68</v>
      </c>
      <c r="AF30" s="51">
        <v>0</v>
      </c>
      <c r="AG30" s="51">
        <v>0</v>
      </c>
      <c r="AH30" s="51">
        <v>0</v>
      </c>
      <c r="AI30" s="51">
        <v>198.52</v>
      </c>
      <c r="AJ30" s="51">
        <f t="shared" si="1"/>
        <v>198.52</v>
      </c>
      <c r="AK30" s="51">
        <v>724387.06</v>
      </c>
      <c r="AL30" s="51">
        <v>56593.01</v>
      </c>
      <c r="AM30" s="51">
        <v>216845.21</v>
      </c>
      <c r="AN30" s="51">
        <v>0</v>
      </c>
      <c r="AO30" s="51">
        <v>105088.11</v>
      </c>
      <c r="AP30" s="51">
        <v>24386.48</v>
      </c>
      <c r="AQ30" s="51">
        <v>76355.55</v>
      </c>
      <c r="AR30" s="51">
        <v>9250</v>
      </c>
      <c r="AS30" s="51">
        <v>0</v>
      </c>
      <c r="AT30" s="51">
        <v>0</v>
      </c>
      <c r="AU30" s="51">
        <v>55577.34</v>
      </c>
      <c r="AV30" s="51">
        <v>18074.419999999998</v>
      </c>
      <c r="AW30" s="51">
        <v>0</v>
      </c>
      <c r="AX30" s="51">
        <v>18727.71</v>
      </c>
      <c r="AY30" s="51">
        <v>13160.43</v>
      </c>
      <c r="AZ30" s="51">
        <v>121652.85</v>
      </c>
      <c r="BA30" s="51">
        <v>0</v>
      </c>
      <c r="BB30" s="51">
        <v>1481432.73</v>
      </c>
      <c r="BC30" s="52">
        <f t="shared" si="2"/>
        <v>0</v>
      </c>
      <c r="BD30" s="51">
        <v>330087.45</v>
      </c>
      <c r="BE30" s="51">
        <v>2365678.39</v>
      </c>
      <c r="BF30" s="51">
        <v>399.45</v>
      </c>
      <c r="BG30" s="51">
        <v>198294.99</v>
      </c>
      <c r="BH30" s="51">
        <v>0</v>
      </c>
      <c r="BI30" s="51">
        <v>163086.07</v>
      </c>
      <c r="BJ30" s="51">
        <v>0</v>
      </c>
      <c r="BK30" s="51">
        <v>0</v>
      </c>
      <c r="BL30" s="51">
        <v>0</v>
      </c>
      <c r="BM30" s="51">
        <f t="shared" si="3"/>
        <v>0</v>
      </c>
      <c r="BN30" s="51">
        <v>0</v>
      </c>
      <c r="BO30" s="51">
        <v>7009</v>
      </c>
      <c r="BP30" s="51">
        <v>1544</v>
      </c>
      <c r="BQ30" s="51">
        <v>0</v>
      </c>
      <c r="BR30" s="51">
        <v>0</v>
      </c>
      <c r="BS30" s="51">
        <v>-18</v>
      </c>
      <c r="BT30" s="51">
        <v>-186</v>
      </c>
      <c r="BU30" s="51">
        <v>-65</v>
      </c>
      <c r="BV30" s="51">
        <v>-553</v>
      </c>
      <c r="BW30" s="51">
        <v>0</v>
      </c>
      <c r="BX30" s="51">
        <v>-1</v>
      </c>
      <c r="BY30" s="51">
        <v>0</v>
      </c>
      <c r="BZ30" s="51">
        <v>-1415</v>
      </c>
      <c r="CA30" s="51">
        <v>0</v>
      </c>
      <c r="CB30" s="51">
        <v>6315</v>
      </c>
      <c r="CC30" s="51">
        <v>11</v>
      </c>
      <c r="CD30" s="51">
        <v>282</v>
      </c>
      <c r="CE30" s="51">
        <v>148</v>
      </c>
      <c r="CF30" s="51">
        <v>915</v>
      </c>
      <c r="CG30" s="51">
        <v>1</v>
      </c>
      <c r="CH30" s="51">
        <v>6</v>
      </c>
    </row>
    <row r="31" spans="1:86" s="9" customFormat="1" ht="15.6" customHeight="1" x14ac:dyDescent="0.3">
      <c r="A31" s="51">
        <v>4</v>
      </c>
      <c r="B31" s="27" t="s">
        <v>353</v>
      </c>
      <c r="C31" s="27" t="s">
        <v>363</v>
      </c>
      <c r="D31" s="27" t="s">
        <v>364</v>
      </c>
      <c r="E31" s="27" t="s">
        <v>332</v>
      </c>
      <c r="F31" s="27" t="s">
        <v>362</v>
      </c>
      <c r="G31" s="51">
        <v>26358566.039999999</v>
      </c>
      <c r="H31" s="51">
        <v>26358566.039999999</v>
      </c>
      <c r="I31" s="51">
        <v>518436.92</v>
      </c>
      <c r="J31" s="51">
        <f t="shared" si="0"/>
        <v>25840129.119999997</v>
      </c>
      <c r="K31" s="51">
        <v>130966.94</v>
      </c>
      <c r="L31" s="51">
        <v>2219695.84</v>
      </c>
      <c r="M31" s="51">
        <v>5299248.3499999996</v>
      </c>
      <c r="N31" s="51">
        <v>0</v>
      </c>
      <c r="O31" s="51">
        <v>0</v>
      </c>
      <c r="P31" s="51">
        <v>0</v>
      </c>
      <c r="Q31" s="51">
        <v>1511983.22</v>
      </c>
      <c r="R31" s="51">
        <v>0</v>
      </c>
      <c r="S31" s="51">
        <v>0</v>
      </c>
      <c r="T31" s="51">
        <v>12368651.34</v>
      </c>
      <c r="U31" s="51">
        <v>80524.2</v>
      </c>
      <c r="V31" s="51">
        <v>2685083.47</v>
      </c>
      <c r="W31" s="51">
        <v>51079.43</v>
      </c>
      <c r="X31" s="51">
        <v>0</v>
      </c>
      <c r="Y31" s="51">
        <v>0</v>
      </c>
      <c r="Z31" s="51">
        <v>25889270.260000002</v>
      </c>
      <c r="AA31" s="51">
        <v>51079.43</v>
      </c>
      <c r="AB31" s="51">
        <v>25940349.690000001</v>
      </c>
      <c r="AC31" s="52">
        <v>7.4892970000000003E-2</v>
      </c>
      <c r="AD31" s="52">
        <v>6.1499999999999999E-2</v>
      </c>
      <c r="AE31" s="51">
        <v>1593116.9</v>
      </c>
      <c r="AF31" s="51">
        <v>0</v>
      </c>
      <c r="AG31" s="51">
        <v>0</v>
      </c>
      <c r="AH31" s="51">
        <v>0</v>
      </c>
      <c r="AI31" s="51">
        <v>0</v>
      </c>
      <c r="AJ31" s="51">
        <f t="shared" si="1"/>
        <v>0</v>
      </c>
      <c r="AK31" s="51">
        <v>703327.65</v>
      </c>
      <c r="AL31" s="51">
        <v>56666.41</v>
      </c>
      <c r="AM31" s="51">
        <v>200888.85</v>
      </c>
      <c r="AN31" s="51">
        <v>0</v>
      </c>
      <c r="AO31" s="51">
        <v>112613.57</v>
      </c>
      <c r="AP31" s="51">
        <v>4312.4399999999996</v>
      </c>
      <c r="AQ31" s="51">
        <v>86782.32</v>
      </c>
      <c r="AR31" s="51">
        <v>9050</v>
      </c>
      <c r="AS31" s="51">
        <v>6050</v>
      </c>
      <c r="AT31" s="51">
        <v>0</v>
      </c>
      <c r="AU31" s="51">
        <v>44194.65</v>
      </c>
      <c r="AV31" s="51">
        <v>16676.650000000001</v>
      </c>
      <c r="AW31" s="51">
        <v>5157.87</v>
      </c>
      <c r="AX31" s="51">
        <v>0</v>
      </c>
      <c r="AY31" s="51">
        <v>14180.44</v>
      </c>
      <c r="AZ31" s="51">
        <v>60000</v>
      </c>
      <c r="BA31" s="51">
        <v>0</v>
      </c>
      <c r="BB31" s="51">
        <v>1386552.22</v>
      </c>
      <c r="BC31" s="52">
        <f t="shared" si="2"/>
        <v>0</v>
      </c>
      <c r="BD31" s="51">
        <v>424127.81</v>
      </c>
      <c r="BE31" s="51">
        <v>1549943.52</v>
      </c>
      <c r="BF31" s="51">
        <v>0</v>
      </c>
      <c r="BG31" s="51">
        <v>198295</v>
      </c>
      <c r="BH31" s="51">
        <v>0</v>
      </c>
      <c r="BI31" s="51">
        <v>304895.63</v>
      </c>
      <c r="BJ31" s="51">
        <v>0</v>
      </c>
      <c r="BK31" s="51">
        <v>0</v>
      </c>
      <c r="BL31" s="51">
        <v>0</v>
      </c>
      <c r="BM31" s="51">
        <f t="shared" si="3"/>
        <v>0</v>
      </c>
      <c r="BN31" s="51">
        <v>0</v>
      </c>
      <c r="BO31" s="51">
        <v>4566</v>
      </c>
      <c r="BP31" s="51">
        <v>1169</v>
      </c>
      <c r="BQ31" s="51">
        <v>7</v>
      </c>
      <c r="BR31" s="51">
        <v>-1</v>
      </c>
      <c r="BS31" s="51">
        <v>-43</v>
      </c>
      <c r="BT31" s="51">
        <v>-119</v>
      </c>
      <c r="BU31" s="51">
        <v>-146</v>
      </c>
      <c r="BV31" s="51">
        <v>-243</v>
      </c>
      <c r="BW31" s="51">
        <v>11</v>
      </c>
      <c r="BX31" s="51">
        <v>0</v>
      </c>
      <c r="BY31" s="51">
        <v>-22</v>
      </c>
      <c r="BZ31" s="51">
        <v>-778</v>
      </c>
      <c r="CA31" s="51">
        <v>-4</v>
      </c>
      <c r="CB31" s="51">
        <v>4397</v>
      </c>
      <c r="CC31" s="51">
        <v>12</v>
      </c>
      <c r="CD31" s="51">
        <v>252</v>
      </c>
      <c r="CE31" s="51">
        <v>135</v>
      </c>
      <c r="CF31" s="51">
        <v>382</v>
      </c>
      <c r="CG31" s="51">
        <v>0</v>
      </c>
      <c r="CH31" s="51">
        <v>9</v>
      </c>
    </row>
    <row r="32" spans="1:86" s="9" customFormat="1" ht="15.6" customHeight="1" x14ac:dyDescent="0.3">
      <c r="A32" s="51">
        <v>4</v>
      </c>
      <c r="B32" s="27" t="s">
        <v>305</v>
      </c>
      <c r="C32" s="27" t="s">
        <v>113</v>
      </c>
      <c r="D32" s="27" t="s">
        <v>365</v>
      </c>
      <c r="E32" s="33" t="s">
        <v>317</v>
      </c>
      <c r="F32" s="27" t="s">
        <v>366</v>
      </c>
      <c r="G32" s="51">
        <v>25247771.460000001</v>
      </c>
      <c r="H32" s="51">
        <v>25247771.460000001</v>
      </c>
      <c r="I32" s="51">
        <v>579401.03</v>
      </c>
      <c r="J32" s="51">
        <f t="shared" si="0"/>
        <v>24668370.43</v>
      </c>
      <c r="K32" s="51">
        <v>0</v>
      </c>
      <c r="L32" s="51">
        <v>5369902.1500000004</v>
      </c>
      <c r="M32" s="51">
        <v>2103375.0499999998</v>
      </c>
      <c r="N32" s="51">
        <v>0</v>
      </c>
      <c r="O32" s="51">
        <v>0</v>
      </c>
      <c r="P32" s="51">
        <v>0</v>
      </c>
      <c r="Q32" s="51">
        <v>2419534.9900000002</v>
      </c>
      <c r="R32" s="51">
        <v>0</v>
      </c>
      <c r="S32" s="51">
        <v>0</v>
      </c>
      <c r="T32" s="51">
        <v>11312822.76</v>
      </c>
      <c r="U32" s="51">
        <v>664764.39</v>
      </c>
      <c r="V32" s="51">
        <v>1508298.53</v>
      </c>
      <c r="W32" s="51">
        <v>0</v>
      </c>
      <c r="X32" s="51">
        <v>0</v>
      </c>
      <c r="Y32" s="51">
        <v>0</v>
      </c>
      <c r="Z32" s="51">
        <v>24551814.449999999</v>
      </c>
      <c r="AA32" s="51">
        <v>3031.49</v>
      </c>
      <c r="AB32" s="51">
        <v>24554845.940000001</v>
      </c>
      <c r="AC32" s="52">
        <v>7.8545160000000003E-2</v>
      </c>
      <c r="AD32" s="52">
        <v>4.7800000000000002E-2</v>
      </c>
      <c r="AE32" s="51">
        <v>1173116.58</v>
      </c>
      <c r="AF32" s="51">
        <v>0</v>
      </c>
      <c r="AG32" s="51">
        <v>0</v>
      </c>
      <c r="AH32" s="51">
        <v>0</v>
      </c>
      <c r="AI32" s="51">
        <v>0</v>
      </c>
      <c r="AJ32" s="51">
        <f t="shared" si="1"/>
        <v>0</v>
      </c>
      <c r="AK32" s="51">
        <v>438926.67</v>
      </c>
      <c r="AL32" s="51">
        <v>33546.5</v>
      </c>
      <c r="AM32" s="51">
        <v>107470.14</v>
      </c>
      <c r="AN32" s="51">
        <v>0</v>
      </c>
      <c r="AO32" s="51">
        <v>117297.5</v>
      </c>
      <c r="AP32" s="51">
        <v>38525.040000000001</v>
      </c>
      <c r="AQ32" s="51">
        <v>44458.53</v>
      </c>
      <c r="AR32" s="51">
        <v>8150</v>
      </c>
      <c r="AS32" s="51">
        <v>0</v>
      </c>
      <c r="AT32" s="51">
        <v>0</v>
      </c>
      <c r="AU32" s="51">
        <v>43075.81</v>
      </c>
      <c r="AV32" s="51">
        <v>960</v>
      </c>
      <c r="AW32" s="51">
        <v>0</v>
      </c>
      <c r="AX32" s="51">
        <v>5876.64</v>
      </c>
      <c r="AY32" s="51">
        <v>1724.42</v>
      </c>
      <c r="AZ32" s="51">
        <v>43476.33</v>
      </c>
      <c r="BA32" s="51">
        <v>0</v>
      </c>
      <c r="BB32" s="51">
        <v>947589.68</v>
      </c>
      <c r="BC32" s="52">
        <f t="shared" si="2"/>
        <v>0</v>
      </c>
      <c r="BD32" s="51">
        <v>1316478.21</v>
      </c>
      <c r="BE32" s="51">
        <v>666611.99</v>
      </c>
      <c r="BF32" s="51">
        <v>0</v>
      </c>
      <c r="BG32" s="51">
        <v>198295</v>
      </c>
      <c r="BH32" s="51">
        <v>0</v>
      </c>
      <c r="BI32" s="51">
        <v>220806.84</v>
      </c>
      <c r="BJ32" s="51">
        <v>0</v>
      </c>
      <c r="BK32" s="51">
        <v>0</v>
      </c>
      <c r="BL32" s="51">
        <v>0</v>
      </c>
      <c r="BM32" s="51">
        <f t="shared" si="3"/>
        <v>0</v>
      </c>
      <c r="BN32" s="51">
        <v>0</v>
      </c>
      <c r="BO32" s="51">
        <v>3027</v>
      </c>
      <c r="BP32" s="51">
        <v>1406</v>
      </c>
      <c r="BQ32" s="51">
        <v>108</v>
      </c>
      <c r="BR32" s="51">
        <v>0</v>
      </c>
      <c r="BS32" s="51">
        <v>-123</v>
      </c>
      <c r="BT32" s="51">
        <v>-117</v>
      </c>
      <c r="BU32" s="51">
        <v>-653</v>
      </c>
      <c r="BV32" s="51">
        <v>-148</v>
      </c>
      <c r="BW32" s="51">
        <v>0</v>
      </c>
      <c r="BX32" s="51">
        <v>-4</v>
      </c>
      <c r="BY32" s="51">
        <v>39</v>
      </c>
      <c r="BZ32" s="51">
        <v>-457</v>
      </c>
      <c r="CA32" s="51">
        <v>0</v>
      </c>
      <c r="CB32" s="51">
        <v>3078</v>
      </c>
      <c r="CC32" s="51">
        <v>1</v>
      </c>
      <c r="CD32" s="51">
        <v>114</v>
      </c>
      <c r="CE32" s="51">
        <v>44</v>
      </c>
      <c r="CF32" s="51">
        <v>262</v>
      </c>
      <c r="CG32" s="51">
        <v>0</v>
      </c>
      <c r="CH32" s="51">
        <v>7</v>
      </c>
    </row>
    <row r="33" spans="1:86" s="9" customFormat="1" ht="15.6" customHeight="1" x14ac:dyDescent="0.3">
      <c r="A33" s="51">
        <v>4</v>
      </c>
      <c r="B33" s="27" t="s">
        <v>52</v>
      </c>
      <c r="C33" s="27" t="s">
        <v>53</v>
      </c>
      <c r="D33" s="27" t="s">
        <v>367</v>
      </c>
      <c r="E33" s="33" t="s">
        <v>317</v>
      </c>
      <c r="F33" s="27" t="s">
        <v>366</v>
      </c>
      <c r="G33" s="51">
        <v>23654133.039999999</v>
      </c>
      <c r="H33" s="51">
        <v>23654133.039999999</v>
      </c>
      <c r="I33" s="51">
        <v>631497.29</v>
      </c>
      <c r="J33" s="51">
        <f t="shared" si="0"/>
        <v>23022635.75</v>
      </c>
      <c r="K33" s="51">
        <v>0</v>
      </c>
      <c r="L33" s="51">
        <v>5992919.3200000003</v>
      </c>
      <c r="M33" s="51">
        <v>621023.22</v>
      </c>
      <c r="N33" s="51">
        <v>0</v>
      </c>
      <c r="O33" s="51">
        <v>0</v>
      </c>
      <c r="P33" s="51">
        <v>0</v>
      </c>
      <c r="Q33" s="51">
        <v>1957715.46</v>
      </c>
      <c r="R33" s="51">
        <v>0</v>
      </c>
      <c r="S33" s="51">
        <v>0</v>
      </c>
      <c r="T33" s="51">
        <v>9848815.5299999993</v>
      </c>
      <c r="U33" s="51">
        <v>653778.23</v>
      </c>
      <c r="V33" s="51">
        <v>2313034.48</v>
      </c>
      <c r="W33" s="51">
        <v>0</v>
      </c>
      <c r="X33" s="51">
        <v>0</v>
      </c>
      <c r="Y33" s="51">
        <v>0</v>
      </c>
      <c r="Z33" s="51">
        <v>23087114.510000002</v>
      </c>
      <c r="AA33" s="51">
        <v>19137.16</v>
      </c>
      <c r="AB33" s="51">
        <v>23106251.670000002</v>
      </c>
      <c r="AC33" s="52">
        <v>5.674324E-2</v>
      </c>
      <c r="AD33" s="52">
        <v>7.2999999999999995E-2</v>
      </c>
      <c r="AE33" s="51">
        <v>1685452.34</v>
      </c>
      <c r="AF33" s="51">
        <v>0</v>
      </c>
      <c r="AG33" s="51">
        <v>0</v>
      </c>
      <c r="AH33" s="51">
        <v>0</v>
      </c>
      <c r="AI33" s="51">
        <v>196.57</v>
      </c>
      <c r="AJ33" s="51">
        <f t="shared" si="1"/>
        <v>196.57</v>
      </c>
      <c r="AK33" s="51">
        <v>832743.46</v>
      </c>
      <c r="AL33" s="51">
        <v>67994.600000000006</v>
      </c>
      <c r="AM33" s="51">
        <v>176045.51</v>
      </c>
      <c r="AN33" s="51">
        <v>0</v>
      </c>
      <c r="AO33" s="51">
        <v>166419.82999999999</v>
      </c>
      <c r="AP33" s="51">
        <v>50117.66</v>
      </c>
      <c r="AQ33" s="51">
        <v>50199.32</v>
      </c>
      <c r="AR33" s="51">
        <v>9050</v>
      </c>
      <c r="AS33" s="51">
        <v>4206</v>
      </c>
      <c r="AT33" s="51">
        <v>0</v>
      </c>
      <c r="AU33" s="51">
        <v>54920.53</v>
      </c>
      <c r="AV33" s="51">
        <v>4778.21</v>
      </c>
      <c r="AW33" s="51">
        <v>0</v>
      </c>
      <c r="AX33" s="51">
        <v>11553.52</v>
      </c>
      <c r="AY33" s="51">
        <v>3066.42</v>
      </c>
      <c r="AZ33" s="51">
        <v>18000</v>
      </c>
      <c r="BA33" s="51">
        <v>0</v>
      </c>
      <c r="BB33" s="51">
        <v>1483007.24</v>
      </c>
      <c r="BC33" s="52">
        <f t="shared" si="2"/>
        <v>0</v>
      </c>
      <c r="BD33" s="51">
        <v>895423.63</v>
      </c>
      <c r="BE33" s="51">
        <v>446788.43</v>
      </c>
      <c r="BF33" s="51">
        <v>0</v>
      </c>
      <c r="BG33" s="51">
        <v>198295</v>
      </c>
      <c r="BH33" s="51">
        <v>0</v>
      </c>
      <c r="BI33" s="51">
        <v>243895.33</v>
      </c>
      <c r="BJ33" s="51">
        <v>0</v>
      </c>
      <c r="BK33" s="51">
        <v>0</v>
      </c>
      <c r="BL33" s="51">
        <v>0</v>
      </c>
      <c r="BM33" s="51">
        <f t="shared" si="3"/>
        <v>0</v>
      </c>
      <c r="BN33" s="51">
        <v>0</v>
      </c>
      <c r="BO33" s="51">
        <v>3314</v>
      </c>
      <c r="BP33" s="51">
        <v>1568</v>
      </c>
      <c r="BQ33" s="51">
        <v>28</v>
      </c>
      <c r="BR33" s="51">
        <v>-28</v>
      </c>
      <c r="BS33" s="51">
        <v>-229</v>
      </c>
      <c r="BT33" s="51">
        <v>-136</v>
      </c>
      <c r="BU33" s="51">
        <v>-617</v>
      </c>
      <c r="BV33" s="51">
        <v>-180</v>
      </c>
      <c r="BW33" s="51">
        <v>0</v>
      </c>
      <c r="BX33" s="51">
        <v>-4</v>
      </c>
      <c r="BY33" s="51">
        <v>-24</v>
      </c>
      <c r="BZ33" s="51">
        <v>-443</v>
      </c>
      <c r="CA33" s="51">
        <v>0</v>
      </c>
      <c r="CB33" s="51">
        <v>3249</v>
      </c>
      <c r="CC33" s="51">
        <v>7</v>
      </c>
      <c r="CD33" s="51">
        <v>171</v>
      </c>
      <c r="CE33" s="51">
        <v>57</v>
      </c>
      <c r="CF33" s="51">
        <v>201</v>
      </c>
      <c r="CG33" s="51">
        <v>3</v>
      </c>
      <c r="CH33" s="51">
        <v>12</v>
      </c>
    </row>
    <row r="34" spans="1:86" s="9" customFormat="1" ht="15.6" customHeight="1" x14ac:dyDescent="0.3">
      <c r="A34" s="51">
        <v>4</v>
      </c>
      <c r="B34" s="37" t="s">
        <v>354</v>
      </c>
      <c r="C34" s="27" t="s">
        <v>45</v>
      </c>
      <c r="D34" s="27" t="s">
        <v>368</v>
      </c>
      <c r="E34" s="27" t="s">
        <v>303</v>
      </c>
      <c r="F34" s="27" t="s">
        <v>362</v>
      </c>
      <c r="G34" s="51">
        <v>24677971.460000001</v>
      </c>
      <c r="H34" s="51">
        <v>24677971.460000001</v>
      </c>
      <c r="I34" s="51">
        <v>628181.86</v>
      </c>
      <c r="J34" s="51">
        <f t="shared" si="0"/>
        <v>24049789.600000001</v>
      </c>
      <c r="K34" s="51">
        <v>22859.119999999999</v>
      </c>
      <c r="L34" s="51">
        <v>3079771.14</v>
      </c>
      <c r="M34" s="51">
        <v>6724740.2000000002</v>
      </c>
      <c r="N34" s="51">
        <v>0</v>
      </c>
      <c r="O34" s="51">
        <v>0</v>
      </c>
      <c r="P34" s="51">
        <v>0</v>
      </c>
      <c r="Q34" s="51">
        <v>1509907.61</v>
      </c>
      <c r="R34" s="51">
        <v>0</v>
      </c>
      <c r="S34" s="51">
        <v>0</v>
      </c>
      <c r="T34" s="51">
        <v>8636652.9900000002</v>
      </c>
      <c r="U34" s="51">
        <v>30095.47</v>
      </c>
      <c r="V34" s="51">
        <v>2567222.81</v>
      </c>
      <c r="W34" s="51">
        <v>0</v>
      </c>
      <c r="X34" s="51">
        <v>0</v>
      </c>
      <c r="Y34" s="51">
        <v>0</v>
      </c>
      <c r="Z34" s="51">
        <v>24062324.390000001</v>
      </c>
      <c r="AA34" s="51">
        <v>41471.33</v>
      </c>
      <c r="AB34" s="51">
        <v>24103795.719999999</v>
      </c>
      <c r="AC34" s="52">
        <v>1.7411800000000002E-2</v>
      </c>
      <c r="AD34" s="52">
        <v>6.2E-2</v>
      </c>
      <c r="AE34" s="51">
        <v>1491075.05</v>
      </c>
      <c r="AF34" s="51">
        <v>0</v>
      </c>
      <c r="AG34" s="51">
        <v>0</v>
      </c>
      <c r="AH34" s="51">
        <v>0</v>
      </c>
      <c r="AI34" s="51">
        <v>0</v>
      </c>
      <c r="AJ34" s="51">
        <f t="shared" si="1"/>
        <v>0</v>
      </c>
      <c r="AK34" s="51">
        <v>622990.80000000005</v>
      </c>
      <c r="AL34" s="51">
        <v>47551</v>
      </c>
      <c r="AM34" s="51">
        <v>183518.68</v>
      </c>
      <c r="AN34" s="51">
        <v>0</v>
      </c>
      <c r="AO34" s="51">
        <v>125250.86</v>
      </c>
      <c r="AP34" s="51">
        <v>4909.25</v>
      </c>
      <c r="AQ34" s="51">
        <v>58826.6</v>
      </c>
      <c r="AR34" s="51">
        <v>29600</v>
      </c>
      <c r="AS34" s="51">
        <v>0</v>
      </c>
      <c r="AT34" s="51">
        <v>33998.870000000003</v>
      </c>
      <c r="AU34" s="51">
        <v>74788.27</v>
      </c>
      <c r="AV34" s="51">
        <v>14002.8</v>
      </c>
      <c r="AW34" s="51">
        <v>0</v>
      </c>
      <c r="AX34" s="51">
        <v>42222.76</v>
      </c>
      <c r="AY34" s="51">
        <v>20037.09</v>
      </c>
      <c r="AZ34" s="51">
        <v>20040</v>
      </c>
      <c r="BA34" s="51">
        <v>0</v>
      </c>
      <c r="BB34" s="51">
        <v>1352013.24</v>
      </c>
      <c r="BC34" s="52">
        <f t="shared" si="2"/>
        <v>0</v>
      </c>
      <c r="BD34" s="51">
        <v>249008.69</v>
      </c>
      <c r="BE34" s="51">
        <v>180679.28</v>
      </c>
      <c r="BF34" s="51">
        <v>0</v>
      </c>
      <c r="BG34" s="51">
        <v>198295</v>
      </c>
      <c r="BH34" s="51">
        <v>0</v>
      </c>
      <c r="BI34" s="51">
        <v>208477.45</v>
      </c>
      <c r="BJ34" s="51">
        <v>0</v>
      </c>
      <c r="BK34" s="51">
        <v>0</v>
      </c>
      <c r="BL34" s="51">
        <v>0</v>
      </c>
      <c r="BM34" s="51">
        <f t="shared" si="3"/>
        <v>0</v>
      </c>
      <c r="BN34" s="51">
        <v>0</v>
      </c>
      <c r="BO34" s="51">
        <v>3548</v>
      </c>
      <c r="BP34" s="51">
        <v>1243</v>
      </c>
      <c r="BQ34" s="51">
        <v>186</v>
      </c>
      <c r="BR34" s="51">
        <v>-186</v>
      </c>
      <c r="BS34" s="51">
        <v>-49</v>
      </c>
      <c r="BT34" s="51">
        <v>-152</v>
      </c>
      <c r="BU34" s="51">
        <v>-198</v>
      </c>
      <c r="BV34" s="51">
        <v>-329</v>
      </c>
      <c r="BW34" s="51">
        <v>0</v>
      </c>
      <c r="BX34" s="51">
        <v>-6</v>
      </c>
      <c r="BY34" s="51">
        <v>4</v>
      </c>
      <c r="BZ34" s="51">
        <v>-593</v>
      </c>
      <c r="CA34" s="51">
        <v>-3</v>
      </c>
      <c r="CB34" s="51">
        <v>3465</v>
      </c>
      <c r="CC34" s="51">
        <v>2</v>
      </c>
      <c r="CD34" s="51">
        <v>147</v>
      </c>
      <c r="CE34" s="51">
        <v>58</v>
      </c>
      <c r="CF34" s="51">
        <v>294</v>
      </c>
      <c r="CG34" s="51">
        <v>0</v>
      </c>
      <c r="CH34" s="51">
        <v>7</v>
      </c>
    </row>
    <row r="35" spans="1:86" s="9" customFormat="1" ht="15.6" customHeight="1" x14ac:dyDescent="0.3">
      <c r="A35" s="51">
        <v>4</v>
      </c>
      <c r="B35" s="27" t="s">
        <v>355</v>
      </c>
      <c r="C35" s="27" t="s">
        <v>369</v>
      </c>
      <c r="D35" s="27" t="s">
        <v>370</v>
      </c>
      <c r="E35" s="33" t="s">
        <v>317</v>
      </c>
      <c r="F35" s="27" t="s">
        <v>371</v>
      </c>
      <c r="G35" s="51">
        <v>26127938.800000001</v>
      </c>
      <c r="H35" s="51">
        <v>26127938.800000001</v>
      </c>
      <c r="I35" s="51">
        <v>353066.72</v>
      </c>
      <c r="J35" s="51">
        <f t="shared" si="0"/>
        <v>25774872.080000002</v>
      </c>
      <c r="K35" s="51">
        <v>0</v>
      </c>
      <c r="L35" s="51">
        <v>2869111.88</v>
      </c>
      <c r="M35" s="51">
        <v>10481480.32</v>
      </c>
      <c r="N35" s="51">
        <v>0</v>
      </c>
      <c r="O35" s="51">
        <v>0</v>
      </c>
      <c r="P35" s="51">
        <v>0</v>
      </c>
      <c r="Q35" s="51">
        <v>1370003.54</v>
      </c>
      <c r="R35" s="51">
        <v>0</v>
      </c>
      <c r="S35" s="51">
        <v>0</v>
      </c>
      <c r="T35" s="51">
        <v>6316069</v>
      </c>
      <c r="U35" s="51">
        <v>0</v>
      </c>
      <c r="V35" s="51">
        <v>2679139.16</v>
      </c>
      <c r="W35" s="51">
        <v>58020.89</v>
      </c>
      <c r="X35" s="51">
        <v>0</v>
      </c>
      <c r="Y35" s="51">
        <v>0</v>
      </c>
      <c r="Z35" s="51">
        <v>25364508.789999999</v>
      </c>
      <c r="AA35" s="51">
        <v>58020.89</v>
      </c>
      <c r="AB35" s="51">
        <v>25422529.68</v>
      </c>
      <c r="AC35" s="52">
        <v>0.13924400000000001</v>
      </c>
      <c r="AD35" s="52">
        <v>6.5000000000000002E-2</v>
      </c>
      <c r="AE35" s="51">
        <v>1648704.89</v>
      </c>
      <c r="AF35" s="51">
        <v>0</v>
      </c>
      <c r="AG35" s="51">
        <v>0</v>
      </c>
      <c r="AH35" s="51">
        <v>0</v>
      </c>
      <c r="AI35" s="51">
        <v>0</v>
      </c>
      <c r="AJ35" s="51">
        <f t="shared" si="1"/>
        <v>0</v>
      </c>
      <c r="AK35" s="51">
        <v>699655.32</v>
      </c>
      <c r="AL35" s="51">
        <v>51999.68</v>
      </c>
      <c r="AM35" s="51">
        <v>202109.5</v>
      </c>
      <c r="AN35" s="51">
        <v>0</v>
      </c>
      <c r="AO35" s="51">
        <v>151320</v>
      </c>
      <c r="AP35" s="51">
        <v>8707.73</v>
      </c>
      <c r="AQ35" s="51">
        <v>72748.2</v>
      </c>
      <c r="AR35" s="51">
        <v>9900</v>
      </c>
      <c r="AS35" s="51">
        <v>0</v>
      </c>
      <c r="AT35" s="51">
        <v>0</v>
      </c>
      <c r="AU35" s="51">
        <v>65224.07</v>
      </c>
      <c r="AV35" s="51">
        <v>11414.43</v>
      </c>
      <c r="AW35" s="51">
        <v>0</v>
      </c>
      <c r="AX35" s="51">
        <v>8040.4</v>
      </c>
      <c r="AY35" s="51">
        <v>15801.63</v>
      </c>
      <c r="AZ35" s="51">
        <v>33308.36</v>
      </c>
      <c r="BA35" s="51">
        <v>0</v>
      </c>
      <c r="BB35" s="51">
        <v>1377715.26</v>
      </c>
      <c r="BC35" s="52">
        <f t="shared" si="2"/>
        <v>0</v>
      </c>
      <c r="BD35" s="51">
        <v>536789.44999999995</v>
      </c>
      <c r="BE35" s="51">
        <v>3101369.39</v>
      </c>
      <c r="BF35" s="51">
        <v>0</v>
      </c>
      <c r="BG35" s="51">
        <v>198025</v>
      </c>
      <c r="BH35" s="51">
        <v>0</v>
      </c>
      <c r="BI35" s="51">
        <v>331667.19</v>
      </c>
      <c r="BJ35" s="51">
        <v>0</v>
      </c>
      <c r="BK35" s="51">
        <v>0</v>
      </c>
      <c r="BL35" s="51">
        <v>0</v>
      </c>
      <c r="BM35" s="51">
        <f t="shared" si="3"/>
        <v>0</v>
      </c>
      <c r="BN35" s="51">
        <v>0</v>
      </c>
      <c r="BO35" s="51">
        <v>4347</v>
      </c>
      <c r="BP35" s="51">
        <v>1391</v>
      </c>
      <c r="BQ35" s="51">
        <v>1</v>
      </c>
      <c r="BR35" s="51">
        <v>0</v>
      </c>
      <c r="BS35" s="51">
        <v>-14</v>
      </c>
      <c r="BT35" s="51">
        <v>-75</v>
      </c>
      <c r="BU35" s="51">
        <v>-225</v>
      </c>
      <c r="BV35" s="51">
        <v>-401</v>
      </c>
      <c r="BW35" s="51">
        <v>7</v>
      </c>
      <c r="BX35" s="51">
        <v>0</v>
      </c>
      <c r="BY35" s="51">
        <v>0</v>
      </c>
      <c r="BZ35" s="51">
        <v>-662</v>
      </c>
      <c r="CA35" s="51">
        <v>-6</v>
      </c>
      <c r="CB35" s="51">
        <v>4363</v>
      </c>
      <c r="CC35" s="51">
        <v>7</v>
      </c>
      <c r="CD35" s="51">
        <v>74</v>
      </c>
      <c r="CE35" s="51">
        <v>63</v>
      </c>
      <c r="CF35" s="51">
        <v>524</v>
      </c>
      <c r="CG35" s="51">
        <v>0</v>
      </c>
      <c r="CH35" s="51">
        <v>1</v>
      </c>
    </row>
    <row r="36" spans="1:86" s="9" customFormat="1" ht="15.6" customHeight="1" x14ac:dyDescent="0.3">
      <c r="A36" s="51">
        <v>4</v>
      </c>
      <c r="B36" s="27" t="s">
        <v>306</v>
      </c>
      <c r="C36" s="27" t="s">
        <v>19</v>
      </c>
      <c r="D36" s="27" t="s">
        <v>372</v>
      </c>
      <c r="E36" s="27" t="s">
        <v>303</v>
      </c>
      <c r="F36" s="27" t="s">
        <v>362</v>
      </c>
      <c r="G36" s="51">
        <v>28181210.670000002</v>
      </c>
      <c r="H36" s="51">
        <v>28181210.670000002</v>
      </c>
      <c r="I36" s="51">
        <v>901795.89</v>
      </c>
      <c r="J36" s="51">
        <f t="shared" si="0"/>
        <v>27279414.780000001</v>
      </c>
      <c r="K36" s="51">
        <v>242374.08</v>
      </c>
      <c r="L36" s="51">
        <v>6389582.8399999999</v>
      </c>
      <c r="M36" s="51">
        <v>2619072.58</v>
      </c>
      <c r="N36" s="51">
        <v>10710.07</v>
      </c>
      <c r="O36" s="51">
        <v>6715.03</v>
      </c>
      <c r="P36" s="51">
        <v>10299.94</v>
      </c>
      <c r="Q36" s="51">
        <v>2319262.6800000002</v>
      </c>
      <c r="R36" s="51">
        <v>0</v>
      </c>
      <c r="S36" s="51">
        <v>0</v>
      </c>
      <c r="T36" s="51">
        <v>12476033.949999999</v>
      </c>
      <c r="U36" s="51">
        <v>343005.53</v>
      </c>
      <c r="V36" s="51">
        <v>1419337.16</v>
      </c>
      <c r="W36" s="51">
        <v>0</v>
      </c>
      <c r="X36" s="51">
        <v>0</v>
      </c>
      <c r="Y36" s="51">
        <v>0</v>
      </c>
      <c r="Z36" s="51">
        <v>26954754.280000001</v>
      </c>
      <c r="AA36" s="51">
        <v>67875.69</v>
      </c>
      <c r="AB36" s="51">
        <v>27022629.969999999</v>
      </c>
      <c r="AC36" s="52">
        <v>9.2223410000000006E-2</v>
      </c>
      <c r="AD36" s="52">
        <v>4.19E-2</v>
      </c>
      <c r="AE36" s="51">
        <v>1128790.5</v>
      </c>
      <c r="AF36" s="51">
        <v>0</v>
      </c>
      <c r="AG36" s="51">
        <v>0</v>
      </c>
      <c r="AH36" s="51">
        <v>0</v>
      </c>
      <c r="AI36" s="51">
        <v>0</v>
      </c>
      <c r="AJ36" s="51">
        <f t="shared" si="1"/>
        <v>0</v>
      </c>
      <c r="AK36" s="51">
        <v>490445.17</v>
      </c>
      <c r="AL36" s="51">
        <v>38272</v>
      </c>
      <c r="AM36" s="51">
        <v>86393.18</v>
      </c>
      <c r="AN36" s="51">
        <v>0</v>
      </c>
      <c r="AO36" s="51">
        <v>102121.53</v>
      </c>
      <c r="AP36" s="51">
        <v>39316.639999999999</v>
      </c>
      <c r="AQ36" s="51">
        <v>59225.48</v>
      </c>
      <c r="AR36" s="51">
        <v>7500</v>
      </c>
      <c r="AS36" s="51">
        <v>0</v>
      </c>
      <c r="AT36" s="51">
        <v>0</v>
      </c>
      <c r="AU36" s="51">
        <v>53651.66</v>
      </c>
      <c r="AV36" s="51">
        <v>12491.67</v>
      </c>
      <c r="AW36" s="51">
        <v>34480</v>
      </c>
      <c r="AX36" s="51">
        <v>7192.87</v>
      </c>
      <c r="AY36" s="51">
        <v>3382.14</v>
      </c>
      <c r="AZ36" s="51">
        <v>0</v>
      </c>
      <c r="BA36" s="51">
        <v>0</v>
      </c>
      <c r="BB36" s="51">
        <v>967322.01</v>
      </c>
      <c r="BC36" s="52">
        <f t="shared" si="2"/>
        <v>0</v>
      </c>
      <c r="BD36" s="51">
        <v>692361.99</v>
      </c>
      <c r="BE36" s="51">
        <v>1906605.55</v>
      </c>
      <c r="BF36" s="51">
        <v>0</v>
      </c>
      <c r="BG36" s="51">
        <v>198295</v>
      </c>
      <c r="BH36" s="51">
        <v>0</v>
      </c>
      <c r="BI36" s="51">
        <v>164745.07999999999</v>
      </c>
      <c r="BJ36" s="51">
        <v>0</v>
      </c>
      <c r="BK36" s="51">
        <v>0</v>
      </c>
      <c r="BL36" s="51">
        <v>0</v>
      </c>
      <c r="BM36" s="51">
        <f t="shared" si="3"/>
        <v>0</v>
      </c>
      <c r="BN36" s="51">
        <v>0</v>
      </c>
      <c r="BO36" s="51">
        <v>3101</v>
      </c>
      <c r="BP36" s="51">
        <v>1315</v>
      </c>
      <c r="BQ36" s="51">
        <v>45</v>
      </c>
      <c r="BR36" s="51">
        <v>-74</v>
      </c>
      <c r="BS36" s="51">
        <v>-84</v>
      </c>
      <c r="BT36" s="51">
        <v>-114</v>
      </c>
      <c r="BU36" s="51">
        <v>-539</v>
      </c>
      <c r="BV36" s="51">
        <v>-355</v>
      </c>
      <c r="BW36" s="51">
        <v>0</v>
      </c>
      <c r="BX36" s="51">
        <v>0</v>
      </c>
      <c r="BY36" s="51">
        <v>-3</v>
      </c>
      <c r="BZ36" s="51">
        <v>-391</v>
      </c>
      <c r="CA36" s="51">
        <v>-4</v>
      </c>
      <c r="CB36" s="51">
        <v>2897</v>
      </c>
      <c r="CC36" s="51">
        <v>15</v>
      </c>
      <c r="CD36" s="51">
        <v>142</v>
      </c>
      <c r="CE36" s="51">
        <v>52</v>
      </c>
      <c r="CF36" s="51">
        <v>209</v>
      </c>
      <c r="CG36" s="51">
        <v>4</v>
      </c>
      <c r="CH36" s="51">
        <v>21</v>
      </c>
    </row>
    <row r="37" spans="1:86" s="9" customFormat="1" ht="15.6" customHeight="1" x14ac:dyDescent="0.3">
      <c r="A37" s="51">
        <v>4</v>
      </c>
      <c r="B37" s="27" t="s">
        <v>95</v>
      </c>
      <c r="C37" s="27" t="s">
        <v>61</v>
      </c>
      <c r="D37" s="27" t="s">
        <v>373</v>
      </c>
      <c r="E37" s="33" t="s">
        <v>317</v>
      </c>
      <c r="F37" s="27" t="s">
        <v>366</v>
      </c>
      <c r="G37" s="51">
        <v>40624387.840000004</v>
      </c>
      <c r="H37" s="51">
        <v>40625587.840000004</v>
      </c>
      <c r="I37" s="51">
        <v>1782379.45</v>
      </c>
      <c r="J37" s="51">
        <f t="shared" si="0"/>
        <v>38842008.390000001</v>
      </c>
      <c r="K37" s="51">
        <v>0</v>
      </c>
      <c r="L37" s="51">
        <v>8503196.7799999993</v>
      </c>
      <c r="M37" s="51">
        <v>2887467.96</v>
      </c>
      <c r="N37" s="51">
        <v>0</v>
      </c>
      <c r="O37" s="51">
        <v>0</v>
      </c>
      <c r="P37" s="51">
        <v>0</v>
      </c>
      <c r="Q37" s="51">
        <v>3932485.67</v>
      </c>
      <c r="R37" s="51">
        <v>0</v>
      </c>
      <c r="S37" s="51">
        <v>0</v>
      </c>
      <c r="T37" s="51">
        <v>17386355.859999999</v>
      </c>
      <c r="U37" s="51">
        <v>898858.47</v>
      </c>
      <c r="V37" s="51">
        <v>2951668.04</v>
      </c>
      <c r="W37" s="51">
        <v>37754.68</v>
      </c>
      <c r="X37" s="51">
        <v>0</v>
      </c>
      <c r="Y37" s="51">
        <v>0</v>
      </c>
      <c r="Z37" s="51">
        <v>38972792.329999998</v>
      </c>
      <c r="AA37" s="51">
        <v>37754.68</v>
      </c>
      <c r="AB37" s="51">
        <v>39010547.009999998</v>
      </c>
      <c r="AC37" s="52">
        <v>0.1128985</v>
      </c>
      <c r="AD37" s="52">
        <v>6.1899999999999997E-2</v>
      </c>
      <c r="AE37" s="51">
        <v>2412759.5499999998</v>
      </c>
      <c r="AF37" s="51">
        <v>0</v>
      </c>
      <c r="AG37" s="51">
        <v>0</v>
      </c>
      <c r="AH37" s="51">
        <v>0</v>
      </c>
      <c r="AI37" s="51">
        <v>0</v>
      </c>
      <c r="AJ37" s="51">
        <f t="shared" si="1"/>
        <v>0</v>
      </c>
      <c r="AK37" s="51">
        <v>1249774.3</v>
      </c>
      <c r="AL37" s="51">
        <v>97989.54</v>
      </c>
      <c r="AM37" s="51">
        <v>243778.75</v>
      </c>
      <c r="AN37" s="51">
        <v>0</v>
      </c>
      <c r="AO37" s="51">
        <v>206714.92</v>
      </c>
      <c r="AP37" s="51">
        <v>45660.67</v>
      </c>
      <c r="AQ37" s="51">
        <v>127569.57</v>
      </c>
      <c r="AR37" s="51">
        <v>11400</v>
      </c>
      <c r="AS37" s="51">
        <v>5870</v>
      </c>
      <c r="AT37" s="51">
        <v>0</v>
      </c>
      <c r="AU37" s="51">
        <v>70297.61</v>
      </c>
      <c r="AV37" s="51">
        <v>32675.77</v>
      </c>
      <c r="AW37" s="51">
        <v>0</v>
      </c>
      <c r="AX37" s="51">
        <v>10474.620000000001</v>
      </c>
      <c r="AY37" s="51">
        <v>73376.210000000006</v>
      </c>
      <c r="AZ37" s="51">
        <v>25017.46</v>
      </c>
      <c r="BA37" s="51">
        <v>0</v>
      </c>
      <c r="BB37" s="51">
        <v>2305880.42</v>
      </c>
      <c r="BC37" s="52">
        <f t="shared" si="2"/>
        <v>0</v>
      </c>
      <c r="BD37" s="51">
        <v>1786230.03</v>
      </c>
      <c r="BE37" s="51">
        <v>2800204.2</v>
      </c>
      <c r="BF37" s="51">
        <v>1200</v>
      </c>
      <c r="BG37" s="51">
        <v>198294.9</v>
      </c>
      <c r="BH37" s="51">
        <v>0</v>
      </c>
      <c r="BI37" s="51">
        <v>414939.26</v>
      </c>
      <c r="BJ37" s="51">
        <v>0</v>
      </c>
      <c r="BK37" s="51">
        <v>0</v>
      </c>
      <c r="BL37" s="51">
        <v>0</v>
      </c>
      <c r="BM37" s="51">
        <f t="shared" si="3"/>
        <v>0</v>
      </c>
      <c r="BN37" s="51">
        <v>0</v>
      </c>
      <c r="BO37" s="51">
        <v>5115</v>
      </c>
      <c r="BP37" s="51">
        <v>2330</v>
      </c>
      <c r="BQ37" s="51">
        <v>0</v>
      </c>
      <c r="BR37" s="51">
        <v>-4</v>
      </c>
      <c r="BS37" s="51">
        <v>-205</v>
      </c>
      <c r="BT37" s="51">
        <v>-259</v>
      </c>
      <c r="BU37" s="51">
        <v>-1012</v>
      </c>
      <c r="BV37" s="51">
        <v>-370</v>
      </c>
      <c r="BW37" s="51">
        <v>0</v>
      </c>
      <c r="BX37" s="51">
        <v>0</v>
      </c>
      <c r="BY37" s="51">
        <v>0</v>
      </c>
      <c r="BZ37" s="51">
        <v>-761</v>
      </c>
      <c r="CA37" s="51">
        <v>-8</v>
      </c>
      <c r="CB37" s="51">
        <v>4826</v>
      </c>
      <c r="CC37" s="51">
        <v>2</v>
      </c>
      <c r="CD37" s="51">
        <v>279</v>
      </c>
      <c r="CE37" s="51">
        <v>129</v>
      </c>
      <c r="CF37" s="51">
        <v>414</v>
      </c>
      <c r="CG37" s="51">
        <v>4</v>
      </c>
      <c r="CH37" s="51">
        <v>18</v>
      </c>
    </row>
    <row r="38" spans="1:86" s="9" customFormat="1" ht="15.6" customHeight="1" x14ac:dyDescent="0.3">
      <c r="A38" s="30">
        <v>4</v>
      </c>
      <c r="B38" s="27" t="s">
        <v>356</v>
      </c>
      <c r="C38" s="27" t="s">
        <v>374</v>
      </c>
      <c r="D38" s="27" t="s">
        <v>375</v>
      </c>
      <c r="E38" s="33" t="s">
        <v>317</v>
      </c>
      <c r="F38" s="27" t="s">
        <v>371</v>
      </c>
      <c r="G38" s="30">
        <v>13295706.449999999</v>
      </c>
      <c r="H38" s="30">
        <v>13296546.300000001</v>
      </c>
      <c r="I38" s="30">
        <v>101231.71</v>
      </c>
      <c r="J38" s="30">
        <f t="shared" si="0"/>
        <v>13194474.739999998</v>
      </c>
      <c r="K38" s="30">
        <v>0</v>
      </c>
      <c r="L38" s="30">
        <v>1771869.25</v>
      </c>
      <c r="M38" s="30">
        <v>4383714.55</v>
      </c>
      <c r="N38" s="30">
        <v>0</v>
      </c>
      <c r="O38" s="30">
        <v>0</v>
      </c>
      <c r="P38" s="30">
        <v>0</v>
      </c>
      <c r="Q38" s="30">
        <v>683919.87</v>
      </c>
      <c r="R38" s="30">
        <v>0</v>
      </c>
      <c r="S38" s="30">
        <v>0</v>
      </c>
      <c r="T38" s="30">
        <v>3823306.78</v>
      </c>
      <c r="U38" s="30">
        <v>50176.66</v>
      </c>
      <c r="V38" s="30">
        <v>1167565.49</v>
      </c>
      <c r="W38" s="30">
        <v>5751.77</v>
      </c>
      <c r="X38" s="30">
        <v>0</v>
      </c>
      <c r="Y38" s="30">
        <v>0</v>
      </c>
      <c r="Z38" s="30">
        <v>13106859.23</v>
      </c>
      <c r="AA38" s="30">
        <v>6551.67</v>
      </c>
      <c r="AB38" s="30">
        <v>13113410.9</v>
      </c>
      <c r="AC38" s="29">
        <v>0.1620509</v>
      </c>
      <c r="AD38" s="29">
        <v>9.35E-2</v>
      </c>
      <c r="AE38" s="30">
        <v>1225525.6299999999</v>
      </c>
      <c r="AF38" s="30">
        <v>0</v>
      </c>
      <c r="AG38" s="30">
        <v>0</v>
      </c>
      <c r="AH38" s="30">
        <v>0</v>
      </c>
      <c r="AI38" s="30">
        <v>169.36</v>
      </c>
      <c r="AJ38" s="30">
        <f t="shared" si="1"/>
        <v>169.36</v>
      </c>
      <c r="AK38" s="30">
        <v>558379.88</v>
      </c>
      <c r="AL38" s="30">
        <v>41306.400000000001</v>
      </c>
      <c r="AM38" s="30">
        <v>174052.49</v>
      </c>
      <c r="AN38" s="30">
        <v>0</v>
      </c>
      <c r="AO38" s="30">
        <v>82129.570000000007</v>
      </c>
      <c r="AP38" s="30">
        <v>1693.05</v>
      </c>
      <c r="AQ38" s="30">
        <v>56596.08</v>
      </c>
      <c r="AR38" s="30">
        <v>9200</v>
      </c>
      <c r="AS38" s="30">
        <v>3750</v>
      </c>
      <c r="AT38" s="30">
        <v>0</v>
      </c>
      <c r="AU38" s="30">
        <v>36067.96</v>
      </c>
      <c r="AV38" s="30">
        <v>14138.19</v>
      </c>
      <c r="AW38" s="30">
        <v>0</v>
      </c>
      <c r="AX38" s="30">
        <v>3471.99</v>
      </c>
      <c r="AY38" s="30">
        <v>8571.85</v>
      </c>
      <c r="AZ38" s="30">
        <v>31795.32</v>
      </c>
      <c r="BA38" s="30">
        <v>0</v>
      </c>
      <c r="BB38" s="30">
        <v>1062646.79</v>
      </c>
      <c r="BC38" s="29">
        <f t="shared" si="2"/>
        <v>0</v>
      </c>
      <c r="BD38" s="30">
        <v>284434.19</v>
      </c>
      <c r="BE38" s="30">
        <v>1870147.08</v>
      </c>
      <c r="BF38" s="30">
        <v>0</v>
      </c>
      <c r="BG38" s="30">
        <v>198295</v>
      </c>
      <c r="BH38" s="30">
        <v>0</v>
      </c>
      <c r="BI38" s="30">
        <v>133956.31</v>
      </c>
      <c r="BJ38" s="30">
        <v>0</v>
      </c>
      <c r="BK38" s="30">
        <v>0</v>
      </c>
      <c r="BL38" s="30">
        <v>0</v>
      </c>
      <c r="BM38" s="30">
        <f t="shared" si="3"/>
        <v>0</v>
      </c>
      <c r="BN38" s="30">
        <v>0</v>
      </c>
      <c r="BO38" s="30">
        <v>2039</v>
      </c>
      <c r="BP38" s="30">
        <v>667</v>
      </c>
      <c r="BQ38" s="30">
        <v>0</v>
      </c>
      <c r="BR38" s="30">
        <v>0</v>
      </c>
      <c r="BS38" s="30">
        <v>-18</v>
      </c>
      <c r="BT38" s="30">
        <v>-20</v>
      </c>
      <c r="BU38" s="30">
        <v>-167</v>
      </c>
      <c r="BV38" s="30">
        <v>-272</v>
      </c>
      <c r="BW38" s="30">
        <v>0</v>
      </c>
      <c r="BX38" s="30">
        <v>0</v>
      </c>
      <c r="BY38" s="30">
        <v>0</v>
      </c>
      <c r="BZ38" s="30">
        <v>-378</v>
      </c>
      <c r="CA38" s="30">
        <v>-1</v>
      </c>
      <c r="CB38" s="30">
        <v>1850</v>
      </c>
      <c r="CC38" s="30">
        <v>6</v>
      </c>
      <c r="CD38" s="30">
        <v>57</v>
      </c>
      <c r="CE38" s="30">
        <v>25</v>
      </c>
      <c r="CF38" s="30">
        <v>292</v>
      </c>
      <c r="CG38" s="30">
        <v>1</v>
      </c>
      <c r="CH38" s="30">
        <v>2</v>
      </c>
    </row>
    <row r="39" spans="1:86" s="9" customFormat="1" ht="15.6" customHeight="1" x14ac:dyDescent="0.3">
      <c r="A39" s="51">
        <v>4</v>
      </c>
      <c r="B39" s="27" t="s">
        <v>111</v>
      </c>
      <c r="C39" s="27" t="s">
        <v>27</v>
      </c>
      <c r="D39" s="27" t="s">
        <v>361</v>
      </c>
      <c r="E39" s="27" t="s">
        <v>303</v>
      </c>
      <c r="F39" s="27" t="s">
        <v>362</v>
      </c>
      <c r="G39" s="51">
        <v>36743099.189999998</v>
      </c>
      <c r="H39" s="51">
        <v>36743099.189999998</v>
      </c>
      <c r="I39" s="51">
        <v>607354.69999999995</v>
      </c>
      <c r="J39" s="51">
        <f t="shared" si="0"/>
        <v>36135744.489999995</v>
      </c>
      <c r="K39" s="51">
        <v>208356.81</v>
      </c>
      <c r="L39" s="51">
        <v>3913582.93</v>
      </c>
      <c r="M39" s="51">
        <v>9450497.5500000007</v>
      </c>
      <c r="N39" s="51">
        <v>0</v>
      </c>
      <c r="O39" s="51">
        <v>0</v>
      </c>
      <c r="P39" s="51">
        <v>163536.79</v>
      </c>
      <c r="Q39" s="51">
        <v>2963419.98</v>
      </c>
      <c r="R39" s="51">
        <v>0</v>
      </c>
      <c r="S39" s="51">
        <v>0</v>
      </c>
      <c r="T39" s="51">
        <v>12565875.43</v>
      </c>
      <c r="U39" s="51">
        <v>0</v>
      </c>
      <c r="V39" s="51">
        <v>4600287.9400000004</v>
      </c>
      <c r="W39" s="51">
        <v>0</v>
      </c>
      <c r="X39" s="51">
        <v>0</v>
      </c>
      <c r="Y39" s="51">
        <v>0</v>
      </c>
      <c r="Z39" s="51">
        <v>35719362.240000002</v>
      </c>
      <c r="AA39" s="51">
        <v>3763.05</v>
      </c>
      <c r="AB39" s="51">
        <v>35723125.289999999</v>
      </c>
      <c r="AC39" s="52">
        <v>4.3317519999999998E-2</v>
      </c>
      <c r="AD39" s="52">
        <v>4.4900000000000002E-2</v>
      </c>
      <c r="AE39" s="51">
        <v>1682250.87</v>
      </c>
      <c r="AF39" s="51">
        <v>0</v>
      </c>
      <c r="AG39" s="51">
        <v>0</v>
      </c>
      <c r="AH39" s="51">
        <v>0</v>
      </c>
      <c r="AI39" s="51">
        <v>194.81</v>
      </c>
      <c r="AJ39" s="51">
        <f t="shared" si="1"/>
        <v>194.81</v>
      </c>
      <c r="AK39" s="51">
        <v>661620.31999999995</v>
      </c>
      <c r="AL39" s="51">
        <v>51993.599999999999</v>
      </c>
      <c r="AM39" s="51">
        <v>193307.01</v>
      </c>
      <c r="AN39" s="51">
        <v>0</v>
      </c>
      <c r="AO39" s="51">
        <v>121413.11</v>
      </c>
      <c r="AP39" s="51">
        <v>23120</v>
      </c>
      <c r="AQ39" s="51">
        <v>113694.31</v>
      </c>
      <c r="AR39" s="51">
        <v>10650</v>
      </c>
      <c r="AS39" s="51">
        <v>5957</v>
      </c>
      <c r="AT39" s="51">
        <v>0</v>
      </c>
      <c r="AU39" s="51">
        <v>72912.899999999994</v>
      </c>
      <c r="AV39" s="51">
        <v>5906.04</v>
      </c>
      <c r="AW39" s="51">
        <v>0</v>
      </c>
      <c r="AX39" s="51">
        <v>18414.22</v>
      </c>
      <c r="AY39" s="51">
        <v>20456.080000000002</v>
      </c>
      <c r="AZ39" s="51">
        <v>126657</v>
      </c>
      <c r="BA39" s="51">
        <v>3390.88</v>
      </c>
      <c r="BB39" s="51">
        <v>1471586.49</v>
      </c>
      <c r="BC39" s="52">
        <f t="shared" si="2"/>
        <v>2.3042342553715616E-3</v>
      </c>
      <c r="BD39" s="51">
        <v>270417.2</v>
      </c>
      <c r="BE39" s="51">
        <v>1321202.58</v>
      </c>
      <c r="BF39" s="51">
        <v>0</v>
      </c>
      <c r="BG39" s="51">
        <v>198295</v>
      </c>
      <c r="BH39" s="51">
        <v>0</v>
      </c>
      <c r="BI39" s="51">
        <v>318510.64</v>
      </c>
      <c r="BJ39" s="51">
        <v>0</v>
      </c>
      <c r="BK39" s="51">
        <v>0</v>
      </c>
      <c r="BL39" s="51">
        <v>0</v>
      </c>
      <c r="BM39" s="51">
        <f t="shared" si="3"/>
        <v>0</v>
      </c>
      <c r="BN39" s="51">
        <v>0</v>
      </c>
      <c r="BO39" s="51">
        <v>6739</v>
      </c>
      <c r="BP39" s="51">
        <v>1878</v>
      </c>
      <c r="BQ39" s="51">
        <v>0</v>
      </c>
      <c r="BR39" s="51">
        <v>-1</v>
      </c>
      <c r="BS39" s="51">
        <v>-17</v>
      </c>
      <c r="BT39" s="51">
        <v>-169</v>
      </c>
      <c r="BU39" s="51">
        <v>-91</v>
      </c>
      <c r="BV39" s="51">
        <v>-514</v>
      </c>
      <c r="BW39" s="51">
        <v>20</v>
      </c>
      <c r="BX39" s="51">
        <v>0</v>
      </c>
      <c r="BY39" s="51">
        <v>-83</v>
      </c>
      <c r="BZ39" s="51">
        <v>-1392</v>
      </c>
      <c r="CA39" s="51">
        <v>-5</v>
      </c>
      <c r="CB39" s="51">
        <v>6365</v>
      </c>
      <c r="CC39" s="51">
        <v>19</v>
      </c>
      <c r="CD39" s="51">
        <v>254</v>
      </c>
      <c r="CE39" s="51">
        <v>129</v>
      </c>
      <c r="CF39" s="51">
        <v>983</v>
      </c>
      <c r="CG39" s="51">
        <v>3</v>
      </c>
      <c r="CH39" s="51">
        <v>8</v>
      </c>
    </row>
    <row r="40" spans="1:86" s="9" customFormat="1" ht="15.6" customHeight="1" x14ac:dyDescent="0.3">
      <c r="A40" s="51">
        <v>4</v>
      </c>
      <c r="B40" s="27" t="s">
        <v>357</v>
      </c>
      <c r="C40" s="27" t="s">
        <v>376</v>
      </c>
      <c r="D40" s="27" t="s">
        <v>377</v>
      </c>
      <c r="E40" s="27" t="s">
        <v>332</v>
      </c>
      <c r="F40" s="27" t="s">
        <v>362</v>
      </c>
      <c r="G40" s="51">
        <v>21781628.59</v>
      </c>
      <c r="H40" s="51">
        <v>21785649.710000001</v>
      </c>
      <c r="I40" s="51">
        <v>378230.04</v>
      </c>
      <c r="J40" s="51">
        <f t="shared" si="0"/>
        <v>21403398.550000001</v>
      </c>
      <c r="K40" s="51">
        <v>1344616.01</v>
      </c>
      <c r="L40" s="51">
        <v>1323485.42</v>
      </c>
      <c r="M40" s="51">
        <v>4309296.4000000004</v>
      </c>
      <c r="N40" s="51">
        <v>0</v>
      </c>
      <c r="O40" s="51">
        <v>0</v>
      </c>
      <c r="P40" s="51">
        <v>5487.63</v>
      </c>
      <c r="Q40" s="51">
        <v>1027367.76</v>
      </c>
      <c r="R40" s="51">
        <v>0</v>
      </c>
      <c r="S40" s="51">
        <v>0</v>
      </c>
      <c r="T40" s="51">
        <v>10209835.810000001</v>
      </c>
      <c r="U40" s="51">
        <v>47054.9</v>
      </c>
      <c r="V40" s="51">
        <v>1702501.03</v>
      </c>
      <c r="W40" s="51">
        <v>53613</v>
      </c>
      <c r="X40" s="51">
        <v>0</v>
      </c>
      <c r="Y40" s="51">
        <v>0</v>
      </c>
      <c r="Z40" s="51">
        <v>21410025.52</v>
      </c>
      <c r="AA40" s="51">
        <v>58576.3</v>
      </c>
      <c r="AB40" s="51">
        <v>21468601.82</v>
      </c>
      <c r="AC40" s="52">
        <v>4.2095960000000002E-2</v>
      </c>
      <c r="AD40" s="52">
        <v>6.7299999999999999E-2</v>
      </c>
      <c r="AE40" s="51">
        <v>1440305.56</v>
      </c>
      <c r="AF40" s="51">
        <v>0</v>
      </c>
      <c r="AG40" s="51">
        <v>0</v>
      </c>
      <c r="AH40" s="51">
        <v>0</v>
      </c>
      <c r="AI40" s="51">
        <v>0</v>
      </c>
      <c r="AJ40" s="51">
        <f t="shared" si="1"/>
        <v>0</v>
      </c>
      <c r="AK40" s="51">
        <v>630796.92000000004</v>
      </c>
      <c r="AL40" s="51">
        <v>55259.45</v>
      </c>
      <c r="AM40" s="51">
        <v>169020.44</v>
      </c>
      <c r="AN40" s="51">
        <v>0</v>
      </c>
      <c r="AO40" s="51">
        <v>116797.32</v>
      </c>
      <c r="AP40" s="51">
        <v>3338.25</v>
      </c>
      <c r="AQ40" s="51">
        <v>55561.61</v>
      </c>
      <c r="AR40" s="51">
        <v>9000</v>
      </c>
      <c r="AS40" s="51">
        <v>12851.59</v>
      </c>
      <c r="AT40" s="51">
        <v>0</v>
      </c>
      <c r="AU40" s="51">
        <v>50160.63</v>
      </c>
      <c r="AV40" s="51">
        <v>8026.06</v>
      </c>
      <c r="AW40" s="51">
        <v>0</v>
      </c>
      <c r="AX40" s="51">
        <v>9425.9</v>
      </c>
      <c r="AY40" s="51">
        <v>31712.63</v>
      </c>
      <c r="AZ40" s="51">
        <v>51600</v>
      </c>
      <c r="BA40" s="51">
        <v>0</v>
      </c>
      <c r="BB40" s="51">
        <v>1261171.8</v>
      </c>
      <c r="BC40" s="52">
        <f t="shared" si="2"/>
        <v>0</v>
      </c>
      <c r="BD40" s="51">
        <v>133062.37</v>
      </c>
      <c r="BE40" s="51">
        <v>783856.25</v>
      </c>
      <c r="BF40" s="51">
        <v>1590</v>
      </c>
      <c r="BG40" s="51">
        <v>198294.96</v>
      </c>
      <c r="BH40" s="51">
        <v>0</v>
      </c>
      <c r="BI40" s="51">
        <v>265369.46000000002</v>
      </c>
      <c r="BJ40" s="51">
        <v>0</v>
      </c>
      <c r="BK40" s="51">
        <v>0</v>
      </c>
      <c r="BL40" s="51">
        <v>0</v>
      </c>
      <c r="BM40" s="51">
        <f t="shared" si="3"/>
        <v>0</v>
      </c>
      <c r="BN40" s="51">
        <v>0</v>
      </c>
      <c r="BO40" s="51">
        <v>3515</v>
      </c>
      <c r="BP40" s="51">
        <v>755</v>
      </c>
      <c r="BQ40" s="51">
        <v>11</v>
      </c>
      <c r="BR40" s="51">
        <v>-9</v>
      </c>
      <c r="BS40" s="51">
        <v>-23</v>
      </c>
      <c r="BT40" s="51">
        <v>-88</v>
      </c>
      <c r="BU40" s="51">
        <v>-97</v>
      </c>
      <c r="BV40" s="51">
        <v>-199</v>
      </c>
      <c r="BW40" s="51">
        <v>0</v>
      </c>
      <c r="BX40" s="51">
        <v>0</v>
      </c>
      <c r="BY40" s="51">
        <v>25</v>
      </c>
      <c r="BZ40" s="51">
        <v>-755</v>
      </c>
      <c r="CA40" s="51">
        <v>0</v>
      </c>
      <c r="CB40" s="51">
        <v>3135</v>
      </c>
      <c r="CC40" s="51">
        <v>2</v>
      </c>
      <c r="CD40" s="51">
        <v>151</v>
      </c>
      <c r="CE40" s="51">
        <v>138</v>
      </c>
      <c r="CF40" s="51">
        <v>458</v>
      </c>
      <c r="CG40" s="51">
        <v>6</v>
      </c>
      <c r="CH40" s="51">
        <v>2</v>
      </c>
    </row>
    <row r="41" spans="1:86" s="9" customFormat="1" ht="15.6" customHeight="1" x14ac:dyDescent="0.3">
      <c r="A41" s="51">
        <v>4</v>
      </c>
      <c r="B41" s="27" t="s">
        <v>314</v>
      </c>
      <c r="C41" s="27" t="s">
        <v>315</v>
      </c>
      <c r="D41" s="27" t="s">
        <v>378</v>
      </c>
      <c r="E41" s="27" t="s">
        <v>379</v>
      </c>
      <c r="F41" s="27" t="s">
        <v>380</v>
      </c>
      <c r="G41" s="51">
        <v>17507810.609999999</v>
      </c>
      <c r="H41" s="51">
        <v>17507810.609999999</v>
      </c>
      <c r="I41" s="51">
        <v>556276.82999999996</v>
      </c>
      <c r="J41" s="51">
        <f t="shared" si="0"/>
        <v>16951533.780000001</v>
      </c>
      <c r="K41" s="51">
        <v>5493974.5999999996</v>
      </c>
      <c r="L41" s="51">
        <v>607402.96</v>
      </c>
      <c r="M41" s="51">
        <v>3193979.79</v>
      </c>
      <c r="N41" s="51">
        <v>0</v>
      </c>
      <c r="O41" s="51">
        <v>53631.3</v>
      </c>
      <c r="P41" s="51">
        <v>37264.269999999997</v>
      </c>
      <c r="Q41" s="51">
        <v>1052167.21</v>
      </c>
      <c r="R41" s="51">
        <v>0</v>
      </c>
      <c r="S41" s="51">
        <v>0</v>
      </c>
      <c r="T41" s="51">
        <v>5208115.2300000004</v>
      </c>
      <c r="U41" s="51">
        <v>131251.60999999999</v>
      </c>
      <c r="V41" s="51">
        <v>728188.56</v>
      </c>
      <c r="W41" s="51">
        <v>36837.050000000003</v>
      </c>
      <c r="X41" s="51">
        <v>0</v>
      </c>
      <c r="Y41" s="51">
        <v>0</v>
      </c>
      <c r="Z41" s="51">
        <v>17469107.670000002</v>
      </c>
      <c r="AA41" s="51">
        <v>94981.99</v>
      </c>
      <c r="AB41" s="51">
        <v>17564089.66</v>
      </c>
      <c r="AC41" s="52">
        <v>0.1128266</v>
      </c>
      <c r="AD41" s="52">
        <v>5.8099999999999999E-2</v>
      </c>
      <c r="AE41" s="51">
        <v>1015639.44</v>
      </c>
      <c r="AF41" s="51">
        <v>0</v>
      </c>
      <c r="AG41" s="51">
        <v>0</v>
      </c>
      <c r="AH41" s="51">
        <v>0</v>
      </c>
      <c r="AI41" s="51">
        <v>0</v>
      </c>
      <c r="AJ41" s="51">
        <f t="shared" si="1"/>
        <v>0</v>
      </c>
      <c r="AK41" s="51">
        <v>396660.99</v>
      </c>
      <c r="AL41" s="51">
        <v>35230.870000000003</v>
      </c>
      <c r="AM41" s="51">
        <v>125709.99</v>
      </c>
      <c r="AN41" s="51">
        <v>0</v>
      </c>
      <c r="AO41" s="51">
        <v>52635</v>
      </c>
      <c r="AP41" s="51">
        <v>18887.669999999998</v>
      </c>
      <c r="AQ41" s="51">
        <v>72060.59</v>
      </c>
      <c r="AR41" s="51">
        <v>8300</v>
      </c>
      <c r="AS41" s="51">
        <v>3975</v>
      </c>
      <c r="AT41" s="51">
        <v>0</v>
      </c>
      <c r="AU41" s="51">
        <f>3943+22640+21985</f>
        <v>48568</v>
      </c>
      <c r="AV41" s="51">
        <v>14848</v>
      </c>
      <c r="AW41" s="51">
        <v>0</v>
      </c>
      <c r="AX41" s="51">
        <v>32928.86</v>
      </c>
      <c r="AY41" s="51">
        <v>0</v>
      </c>
      <c r="AZ41" s="51">
        <v>31181.87</v>
      </c>
      <c r="BA41" s="51">
        <v>0</v>
      </c>
      <c r="BB41" s="51">
        <v>909682.74</v>
      </c>
      <c r="BC41" s="52">
        <f t="shared" si="2"/>
        <v>0</v>
      </c>
      <c r="BD41" s="51">
        <v>964631.31</v>
      </c>
      <c r="BE41" s="51">
        <v>1010715.37</v>
      </c>
      <c r="BF41" s="51">
        <v>0</v>
      </c>
      <c r="BG41" s="51">
        <v>198295</v>
      </c>
      <c r="BH41" s="51">
        <v>0</v>
      </c>
      <c r="BI41" s="51">
        <v>129142.21</v>
      </c>
      <c r="BJ41" s="51">
        <v>0</v>
      </c>
      <c r="BK41" s="51">
        <v>0</v>
      </c>
      <c r="BL41" s="51">
        <v>0</v>
      </c>
      <c r="BM41" s="51">
        <f t="shared" si="3"/>
        <v>0</v>
      </c>
      <c r="BN41" s="51">
        <v>0</v>
      </c>
      <c r="BO41" s="51">
        <v>2058</v>
      </c>
      <c r="BP41" s="51">
        <v>418</v>
      </c>
      <c r="BQ41" s="51">
        <v>0</v>
      </c>
      <c r="BR41" s="51">
        <v>0</v>
      </c>
      <c r="BS41" s="51">
        <v>-48</v>
      </c>
      <c r="BT41" s="51">
        <v>-64</v>
      </c>
      <c r="BU41" s="51">
        <v>-116</v>
      </c>
      <c r="BV41" s="51">
        <v>-36</v>
      </c>
      <c r="BW41" s="51">
        <v>0</v>
      </c>
      <c r="BX41" s="51">
        <v>-2</v>
      </c>
      <c r="BY41" s="51">
        <v>0</v>
      </c>
      <c r="BZ41" s="51">
        <v>-386</v>
      </c>
      <c r="CA41" s="51">
        <v>-10</v>
      </c>
      <c r="CB41" s="51">
        <v>1814</v>
      </c>
      <c r="CC41" s="51">
        <v>88</v>
      </c>
      <c r="CD41" s="51">
        <v>50</v>
      </c>
      <c r="CE41" s="51">
        <v>35</v>
      </c>
      <c r="CF41" s="51">
        <v>336</v>
      </c>
      <c r="CG41" s="51">
        <v>62</v>
      </c>
      <c r="CH41" s="51">
        <v>4</v>
      </c>
    </row>
    <row r="42" spans="1:86" s="9" customFormat="1" ht="15.6" customHeight="1" x14ac:dyDescent="0.3">
      <c r="A42" s="51">
        <v>4</v>
      </c>
      <c r="B42" s="27" t="s">
        <v>147</v>
      </c>
      <c r="C42" s="27" t="s">
        <v>148</v>
      </c>
      <c r="D42" s="27" t="s">
        <v>381</v>
      </c>
      <c r="E42" s="33" t="s">
        <v>317</v>
      </c>
      <c r="F42" s="27" t="s">
        <v>382</v>
      </c>
      <c r="G42" s="51">
        <v>4045255.95</v>
      </c>
      <c r="H42" s="51">
        <v>4045273.61</v>
      </c>
      <c r="I42" s="51">
        <v>88533.16</v>
      </c>
      <c r="J42" s="51">
        <f t="shared" si="0"/>
        <v>3956722.79</v>
      </c>
      <c r="K42" s="51">
        <v>116647.95</v>
      </c>
      <c r="L42" s="51">
        <v>725854.52</v>
      </c>
      <c r="M42" s="51">
        <v>412515.65</v>
      </c>
      <c r="N42" s="51">
        <v>0</v>
      </c>
      <c r="O42" s="51">
        <v>0</v>
      </c>
      <c r="P42" s="51">
        <v>0</v>
      </c>
      <c r="Q42" s="51">
        <v>412797.38</v>
      </c>
      <c r="R42" s="51">
        <v>0</v>
      </c>
      <c r="S42" s="51">
        <v>0</v>
      </c>
      <c r="T42" s="51">
        <v>1870206.96</v>
      </c>
      <c r="U42" s="51">
        <v>8181.79</v>
      </c>
      <c r="V42" s="51">
        <v>120589.8</v>
      </c>
      <c r="W42" s="51">
        <v>0</v>
      </c>
      <c r="X42" s="51">
        <v>0</v>
      </c>
      <c r="Y42" s="51">
        <v>0</v>
      </c>
      <c r="Z42" s="51">
        <v>4077041.84</v>
      </c>
      <c r="AA42" s="51">
        <v>17.68</v>
      </c>
      <c r="AB42" s="51">
        <v>4077059.52</v>
      </c>
      <c r="AC42" s="52">
        <v>6.8898249999999994E-2</v>
      </c>
      <c r="AD42" s="52">
        <v>9.9900000000000003E-2</v>
      </c>
      <c r="AE42" s="51">
        <v>407441.54</v>
      </c>
      <c r="AF42" s="51">
        <v>0</v>
      </c>
      <c r="AG42" s="51">
        <v>0</v>
      </c>
      <c r="AH42" s="51">
        <v>17.66</v>
      </c>
      <c r="AI42" s="51">
        <v>1.2</v>
      </c>
      <c r="AJ42" s="51">
        <f t="shared" si="1"/>
        <v>18.86</v>
      </c>
      <c r="AK42" s="51">
        <v>48408</v>
      </c>
      <c r="AL42" s="51">
        <v>3906.81</v>
      </c>
      <c r="AM42" s="51">
        <v>16006.62</v>
      </c>
      <c r="AN42" s="51">
        <v>0</v>
      </c>
      <c r="AO42" s="51">
        <v>64500.26</v>
      </c>
      <c r="AP42" s="51">
        <v>25530.28</v>
      </c>
      <c r="AQ42" s="51">
        <v>21200.38</v>
      </c>
      <c r="AR42" s="51">
        <v>6650</v>
      </c>
      <c r="AS42" s="51">
        <v>0</v>
      </c>
      <c r="AT42" s="51">
        <v>0</v>
      </c>
      <c r="AU42" s="51">
        <v>14727.15</v>
      </c>
      <c r="AV42" s="51">
        <v>3253.18</v>
      </c>
      <c r="AW42" s="51">
        <v>0</v>
      </c>
      <c r="AX42" s="51">
        <v>0</v>
      </c>
      <c r="AY42" s="51">
        <v>0</v>
      </c>
      <c r="AZ42" s="51">
        <v>0</v>
      </c>
      <c r="BA42" s="51">
        <v>0</v>
      </c>
      <c r="BB42" s="51">
        <v>226474.37</v>
      </c>
      <c r="BC42" s="52">
        <f t="shared" si="2"/>
        <v>0</v>
      </c>
      <c r="BD42" s="51">
        <v>20406.34</v>
      </c>
      <c r="BE42" s="51">
        <v>258304.74</v>
      </c>
      <c r="BF42" s="51">
        <v>0</v>
      </c>
      <c r="BG42" s="51">
        <v>197000</v>
      </c>
      <c r="BH42" s="51">
        <v>0</v>
      </c>
      <c r="BI42" s="51">
        <v>34087.870000000003</v>
      </c>
      <c r="BJ42" s="51">
        <v>0</v>
      </c>
      <c r="BK42" s="51">
        <v>0</v>
      </c>
      <c r="BL42" s="51">
        <v>0</v>
      </c>
      <c r="BM42" s="51">
        <f t="shared" si="3"/>
        <v>0</v>
      </c>
      <c r="BN42" s="51">
        <v>0</v>
      </c>
      <c r="BO42" s="51">
        <v>326</v>
      </c>
      <c r="BP42" s="51">
        <v>107</v>
      </c>
      <c r="BQ42" s="51">
        <v>0</v>
      </c>
      <c r="BR42" s="51">
        <v>0</v>
      </c>
      <c r="BS42" s="51">
        <v>-5</v>
      </c>
      <c r="BT42" s="51">
        <v>-19</v>
      </c>
      <c r="BU42" s="51">
        <v>-42</v>
      </c>
      <c r="BV42" s="51">
        <v>-32</v>
      </c>
      <c r="BW42" s="51">
        <v>0</v>
      </c>
      <c r="BX42" s="51">
        <v>0</v>
      </c>
      <c r="BY42" s="51">
        <v>0</v>
      </c>
      <c r="BZ42" s="51">
        <v>-77</v>
      </c>
      <c r="CA42" s="51">
        <v>0</v>
      </c>
      <c r="CB42" s="51">
        <v>258</v>
      </c>
      <c r="CC42" s="51">
        <v>4</v>
      </c>
      <c r="CD42" s="51">
        <v>65</v>
      </c>
      <c r="CE42" s="51">
        <v>3</v>
      </c>
      <c r="CF42" s="51">
        <v>2</v>
      </c>
      <c r="CG42" s="51">
        <v>0</v>
      </c>
      <c r="CH42" s="51">
        <v>9</v>
      </c>
    </row>
    <row r="43" spans="1:86" s="9" customFormat="1" ht="15.6" customHeight="1" x14ac:dyDescent="0.3">
      <c r="A43" s="51">
        <v>4</v>
      </c>
      <c r="B43" s="27" t="s">
        <v>358</v>
      </c>
      <c r="C43" s="27" t="s">
        <v>383</v>
      </c>
      <c r="D43" s="27" t="s">
        <v>600</v>
      </c>
      <c r="E43" s="27" t="s">
        <v>303</v>
      </c>
      <c r="F43" s="27" t="s">
        <v>362</v>
      </c>
      <c r="G43" s="51">
        <v>24120526.870000001</v>
      </c>
      <c r="H43" s="51">
        <v>24132377.32</v>
      </c>
      <c r="I43" s="51">
        <v>681093.49</v>
      </c>
      <c r="J43" s="51">
        <f t="shared" si="0"/>
        <v>23439433.380000003</v>
      </c>
      <c r="K43" s="51">
        <v>0</v>
      </c>
      <c r="L43" s="51">
        <v>3076819.37</v>
      </c>
      <c r="M43" s="51">
        <v>6421909.3399999999</v>
      </c>
      <c r="N43" s="51">
        <v>0</v>
      </c>
      <c r="O43" s="51">
        <v>0</v>
      </c>
      <c r="P43" s="51">
        <v>0</v>
      </c>
      <c r="Q43" s="51">
        <v>1349536.96</v>
      </c>
      <c r="R43" s="51">
        <v>0</v>
      </c>
      <c r="S43" s="51">
        <v>0</v>
      </c>
      <c r="T43" s="51">
        <v>8723678.5600000005</v>
      </c>
      <c r="U43" s="51">
        <v>13219.62</v>
      </c>
      <c r="V43" s="51">
        <v>2416556.0099999998</v>
      </c>
      <c r="W43" s="51">
        <v>9402.83</v>
      </c>
      <c r="X43" s="51">
        <v>0</v>
      </c>
      <c r="Y43" s="51">
        <v>0</v>
      </c>
      <c r="Z43" s="51">
        <v>23556386.300000001</v>
      </c>
      <c r="AA43" s="51">
        <v>38659.97</v>
      </c>
      <c r="AB43" s="51">
        <v>23595046.27</v>
      </c>
      <c r="AC43" s="52">
        <v>3.2172399999999997E-2</v>
      </c>
      <c r="AD43" s="52">
        <v>6.6000000000000003E-2</v>
      </c>
      <c r="AE43" s="51">
        <v>1554666.44</v>
      </c>
      <c r="AF43" s="51">
        <v>0</v>
      </c>
      <c r="AG43" s="51">
        <v>0</v>
      </c>
      <c r="AH43" s="51">
        <v>6831.75</v>
      </c>
      <c r="AI43" s="51">
        <v>41.19</v>
      </c>
      <c r="AJ43" s="51">
        <f t="shared" si="1"/>
        <v>6872.94</v>
      </c>
      <c r="AK43" s="51">
        <v>619201.80000000005</v>
      </c>
      <c r="AL43" s="51">
        <v>51513.63</v>
      </c>
      <c r="AM43" s="51">
        <v>174593.58</v>
      </c>
      <c r="AN43" s="51">
        <v>0</v>
      </c>
      <c r="AO43" s="51">
        <v>121434.67</v>
      </c>
      <c r="AP43" s="51">
        <v>4186.4399999999996</v>
      </c>
      <c r="AQ43" s="51">
        <v>67886.39</v>
      </c>
      <c r="AR43" s="51">
        <v>9350</v>
      </c>
      <c r="AS43" s="51">
        <v>78000</v>
      </c>
      <c r="AT43" s="51">
        <v>27001.23</v>
      </c>
      <c r="AU43" s="51">
        <v>72655.62</v>
      </c>
      <c r="AV43" s="51">
        <v>17577.63</v>
      </c>
      <c r="AW43" s="51">
        <v>0</v>
      </c>
      <c r="AX43" s="51">
        <v>23519.279999999999</v>
      </c>
      <c r="AY43" s="51">
        <v>18361.73</v>
      </c>
      <c r="AZ43" s="51">
        <v>43109.11</v>
      </c>
      <c r="BA43" s="51">
        <v>0</v>
      </c>
      <c r="BB43" s="51">
        <v>1383453</v>
      </c>
      <c r="BC43" s="52">
        <f t="shared" si="2"/>
        <v>0</v>
      </c>
      <c r="BD43" s="51">
        <v>150918.65</v>
      </c>
      <c r="BE43" s="51">
        <v>625096.69999999995</v>
      </c>
      <c r="BF43" s="51">
        <v>0</v>
      </c>
      <c r="BG43" s="51">
        <v>198295</v>
      </c>
      <c r="BH43" s="51">
        <v>0</v>
      </c>
      <c r="BI43" s="51">
        <v>242481.35</v>
      </c>
      <c r="BJ43" s="51">
        <v>0</v>
      </c>
      <c r="BK43" s="51">
        <v>0</v>
      </c>
      <c r="BL43" s="51">
        <v>0</v>
      </c>
      <c r="BM43" s="51">
        <f t="shared" si="3"/>
        <v>0</v>
      </c>
      <c r="BN43" s="51">
        <v>0</v>
      </c>
      <c r="BO43" s="51">
        <v>3734</v>
      </c>
      <c r="BP43" s="51">
        <v>1225</v>
      </c>
      <c r="BQ43" s="51">
        <v>16</v>
      </c>
      <c r="BR43" s="51">
        <v>-37</v>
      </c>
      <c r="BS43" s="51">
        <v>-38</v>
      </c>
      <c r="BT43" s="51">
        <v>-123</v>
      </c>
      <c r="BU43" s="51">
        <v>-244</v>
      </c>
      <c r="BV43" s="51">
        <v>-305</v>
      </c>
      <c r="BW43" s="51">
        <v>6</v>
      </c>
      <c r="BX43" s="51">
        <v>-1</v>
      </c>
      <c r="BY43" s="51">
        <v>7</v>
      </c>
      <c r="BZ43" s="51">
        <v>-618</v>
      </c>
      <c r="CA43" s="51">
        <v>-6</v>
      </c>
      <c r="CB43" s="51">
        <v>3616</v>
      </c>
      <c r="CC43" s="51">
        <v>0</v>
      </c>
      <c r="CD43" s="51">
        <v>167</v>
      </c>
      <c r="CE43" s="51">
        <v>76</v>
      </c>
      <c r="CF43" s="51">
        <v>397</v>
      </c>
      <c r="CG43" s="51">
        <v>3</v>
      </c>
      <c r="CH43" s="51">
        <v>4</v>
      </c>
    </row>
    <row r="44" spans="1:86" s="9" customFormat="1" ht="15.6" customHeight="1" x14ac:dyDescent="0.3">
      <c r="A44" s="51">
        <v>4</v>
      </c>
      <c r="B44" s="27" t="s">
        <v>359</v>
      </c>
      <c r="C44" s="27" t="s">
        <v>123</v>
      </c>
      <c r="D44" s="27" t="s">
        <v>370</v>
      </c>
      <c r="E44" s="33" t="s">
        <v>317</v>
      </c>
      <c r="F44" s="27" t="s">
        <v>371</v>
      </c>
      <c r="G44" s="51">
        <v>26628398.75</v>
      </c>
      <c r="H44" s="51">
        <v>26628398.75</v>
      </c>
      <c r="I44" s="51">
        <v>507685.64</v>
      </c>
      <c r="J44" s="51">
        <f t="shared" si="0"/>
        <v>26120713.109999999</v>
      </c>
      <c r="K44" s="51">
        <v>0</v>
      </c>
      <c r="L44" s="51">
        <v>3092671.12</v>
      </c>
      <c r="M44" s="51">
        <v>10408971.08</v>
      </c>
      <c r="N44" s="51">
        <v>0</v>
      </c>
      <c r="O44" s="51">
        <v>0</v>
      </c>
      <c r="P44" s="51">
        <v>0</v>
      </c>
      <c r="Q44" s="51">
        <v>1849862.62</v>
      </c>
      <c r="R44" s="51">
        <v>0</v>
      </c>
      <c r="S44" s="51">
        <v>0</v>
      </c>
      <c r="T44" s="51">
        <v>6128846.0700000003</v>
      </c>
      <c r="U44" s="51">
        <v>0</v>
      </c>
      <c r="V44" s="51">
        <v>2910920.37</v>
      </c>
      <c r="W44" s="51">
        <v>113759.16</v>
      </c>
      <c r="X44" s="51">
        <v>0</v>
      </c>
      <c r="Y44" s="51">
        <v>0</v>
      </c>
      <c r="Z44" s="51">
        <v>26275184.579999998</v>
      </c>
      <c r="AA44" s="51">
        <v>113759.16</v>
      </c>
      <c r="AB44" s="51">
        <v>26388943.739999998</v>
      </c>
      <c r="AC44" s="52">
        <v>0.1127971</v>
      </c>
      <c r="AD44" s="52">
        <v>7.17E-2</v>
      </c>
      <c r="AE44" s="51">
        <v>1883913.32</v>
      </c>
      <c r="AF44" s="51">
        <v>0</v>
      </c>
      <c r="AG44" s="51">
        <v>0</v>
      </c>
      <c r="AH44" s="51">
        <v>0</v>
      </c>
      <c r="AI44" s="51">
        <v>0</v>
      </c>
      <c r="AJ44" s="51">
        <f t="shared" si="1"/>
        <v>0</v>
      </c>
      <c r="AK44" s="51">
        <v>972756.67</v>
      </c>
      <c r="AL44" s="51">
        <v>72899.509999999995</v>
      </c>
      <c r="AM44" s="51">
        <v>221738.38</v>
      </c>
      <c r="AN44" s="51">
        <v>0</v>
      </c>
      <c r="AO44" s="51">
        <v>174962.76</v>
      </c>
      <c r="AP44" s="51">
        <v>0</v>
      </c>
      <c r="AQ44" s="51">
        <v>49617.279999999999</v>
      </c>
      <c r="AR44" s="51">
        <v>9900</v>
      </c>
      <c r="AS44" s="51">
        <v>6987.42</v>
      </c>
      <c r="AT44" s="51">
        <v>2000</v>
      </c>
      <c r="AU44" s="51">
        <v>69181.149999999994</v>
      </c>
      <c r="AV44" s="51">
        <v>13666.32</v>
      </c>
      <c r="AW44" s="51">
        <v>0</v>
      </c>
      <c r="AX44" s="51">
        <v>3874.81</v>
      </c>
      <c r="AY44" s="51">
        <v>28335.69</v>
      </c>
      <c r="AZ44" s="51">
        <v>54000</v>
      </c>
      <c r="BA44" s="51">
        <v>0</v>
      </c>
      <c r="BB44" s="51">
        <v>1730508.83</v>
      </c>
      <c r="BC44" s="52">
        <f t="shared" si="2"/>
        <v>0</v>
      </c>
      <c r="BD44" s="51">
        <v>177540.74</v>
      </c>
      <c r="BE44" s="51">
        <v>2826064.92</v>
      </c>
      <c r="BF44" s="51">
        <v>0</v>
      </c>
      <c r="BG44" s="51">
        <v>198294.76</v>
      </c>
      <c r="BH44" s="51">
        <v>0</v>
      </c>
      <c r="BI44" s="51">
        <v>391895.97</v>
      </c>
      <c r="BJ44" s="51">
        <v>0</v>
      </c>
      <c r="BK44" s="51">
        <v>0</v>
      </c>
      <c r="BL44" s="51">
        <v>0</v>
      </c>
      <c r="BM44" s="51">
        <f t="shared" si="3"/>
        <v>0</v>
      </c>
      <c r="BN44" s="51">
        <v>0</v>
      </c>
      <c r="BO44" s="51">
        <v>4477</v>
      </c>
      <c r="BP44" s="51">
        <v>1257</v>
      </c>
      <c r="BQ44" s="51">
        <v>0</v>
      </c>
      <c r="BR44" s="51">
        <v>0</v>
      </c>
      <c r="BS44" s="51">
        <v>-25</v>
      </c>
      <c r="BT44" s="51">
        <v>-90</v>
      </c>
      <c r="BU44" s="51">
        <v>-159</v>
      </c>
      <c r="BV44" s="51">
        <v>-422</v>
      </c>
      <c r="BW44" s="51">
        <v>0</v>
      </c>
      <c r="BX44" s="51">
        <v>0</v>
      </c>
      <c r="BY44" s="51">
        <v>1</v>
      </c>
      <c r="BZ44" s="51">
        <v>-685</v>
      </c>
      <c r="CA44" s="51">
        <v>-8</v>
      </c>
      <c r="CB44" s="51">
        <v>4346</v>
      </c>
      <c r="CC44" s="51">
        <v>8</v>
      </c>
      <c r="CD44" s="51">
        <v>95</v>
      </c>
      <c r="CE44" s="51">
        <v>57</v>
      </c>
      <c r="CF44" s="51">
        <v>527</v>
      </c>
      <c r="CG44" s="51">
        <v>1</v>
      </c>
      <c r="CH44" s="51">
        <v>5</v>
      </c>
    </row>
    <row r="45" spans="1:86" s="9" customFormat="1" ht="15.6" customHeight="1" x14ac:dyDescent="0.3">
      <c r="A45" s="51">
        <v>4</v>
      </c>
      <c r="B45" s="27" t="s">
        <v>360</v>
      </c>
      <c r="C45" s="27" t="s">
        <v>105</v>
      </c>
      <c r="D45" s="27" t="s">
        <v>384</v>
      </c>
      <c r="E45" s="33" t="s">
        <v>317</v>
      </c>
      <c r="F45" s="27" t="s">
        <v>371</v>
      </c>
      <c r="G45" s="51">
        <v>23428567.809999999</v>
      </c>
      <c r="H45" s="51">
        <v>23428567.809999999</v>
      </c>
      <c r="I45" s="51">
        <v>243434.01</v>
      </c>
      <c r="J45" s="51">
        <f t="shared" si="0"/>
        <v>23185133.799999997</v>
      </c>
      <c r="K45" s="51">
        <v>0</v>
      </c>
      <c r="L45" s="51">
        <v>2433221.23</v>
      </c>
      <c r="M45" s="51">
        <v>9066796.1300000008</v>
      </c>
      <c r="N45" s="51">
        <v>0</v>
      </c>
      <c r="O45" s="51">
        <v>0</v>
      </c>
      <c r="P45" s="51">
        <v>0</v>
      </c>
      <c r="Q45" s="51">
        <v>1235837.1599999999</v>
      </c>
      <c r="R45" s="51">
        <v>0</v>
      </c>
      <c r="S45" s="51">
        <v>0</v>
      </c>
      <c r="T45" s="51">
        <v>6912081.9299999997</v>
      </c>
      <c r="U45" s="51">
        <v>0</v>
      </c>
      <c r="V45" s="51">
        <v>1896364.8</v>
      </c>
      <c r="W45" s="51">
        <v>15476.92</v>
      </c>
      <c r="X45" s="51">
        <v>0</v>
      </c>
      <c r="Y45" s="51">
        <v>0</v>
      </c>
      <c r="Z45" s="51">
        <v>23140103.27</v>
      </c>
      <c r="AA45" s="51">
        <v>41709.35</v>
      </c>
      <c r="AB45" s="51">
        <v>23181812.620000001</v>
      </c>
      <c r="AC45" s="52">
        <v>0.10813390000000001</v>
      </c>
      <c r="AD45" s="52">
        <v>6.9000000000000006E-2</v>
      </c>
      <c r="AE45" s="51">
        <v>1595802.02</v>
      </c>
      <c r="AF45" s="51">
        <v>0</v>
      </c>
      <c r="AG45" s="51">
        <v>0</v>
      </c>
      <c r="AH45" s="51">
        <v>0</v>
      </c>
      <c r="AI45" s="51">
        <v>352.68</v>
      </c>
      <c r="AJ45" s="51">
        <f t="shared" si="1"/>
        <v>352.68</v>
      </c>
      <c r="AK45" s="51">
        <v>643280.85</v>
      </c>
      <c r="AL45" s="51">
        <v>46494.54</v>
      </c>
      <c r="AM45" s="51">
        <v>198582.04</v>
      </c>
      <c r="AN45" s="51">
        <v>0</v>
      </c>
      <c r="AO45" s="51">
        <v>157814.29999999999</v>
      </c>
      <c r="AP45" s="51">
        <v>4895.96</v>
      </c>
      <c r="AQ45" s="51">
        <v>70160.5</v>
      </c>
      <c r="AR45" s="51">
        <v>9400</v>
      </c>
      <c r="AS45" s="51">
        <v>4367.42</v>
      </c>
      <c r="AT45" s="51">
        <v>0</v>
      </c>
      <c r="AU45" s="51">
        <v>55644.94</v>
      </c>
      <c r="AV45" s="51">
        <v>26016.85</v>
      </c>
      <c r="AW45" s="51">
        <v>0</v>
      </c>
      <c r="AX45" s="51">
        <v>12610.82</v>
      </c>
      <c r="AY45" s="51">
        <v>37501.089999999997</v>
      </c>
      <c r="AZ45" s="51">
        <v>51352.33</v>
      </c>
      <c r="BA45" s="51">
        <v>0</v>
      </c>
      <c r="BB45" s="51">
        <v>1413385.43</v>
      </c>
      <c r="BC45" s="52">
        <f t="shared" si="2"/>
        <v>0</v>
      </c>
      <c r="BD45" s="51">
        <v>143071.22</v>
      </c>
      <c r="BE45" s="51">
        <v>2390352.33</v>
      </c>
      <c r="BF45" s="51">
        <v>0</v>
      </c>
      <c r="BG45" s="51">
        <v>198295</v>
      </c>
      <c r="BH45" s="51">
        <v>0</v>
      </c>
      <c r="BI45" s="51">
        <v>295821.78000000003</v>
      </c>
      <c r="BJ45" s="51">
        <v>0</v>
      </c>
      <c r="BK45" s="51">
        <v>0</v>
      </c>
      <c r="BL45" s="51">
        <v>0</v>
      </c>
      <c r="BM45" s="51">
        <f t="shared" si="3"/>
        <v>0</v>
      </c>
      <c r="BN45" s="51">
        <v>0</v>
      </c>
      <c r="BO45" s="51">
        <v>3523</v>
      </c>
      <c r="BP45" s="51">
        <v>1054</v>
      </c>
      <c r="BQ45" s="51">
        <v>15</v>
      </c>
      <c r="BR45" s="51">
        <v>0</v>
      </c>
      <c r="BS45" s="51">
        <v>-15</v>
      </c>
      <c r="BT45" s="51">
        <v>-42</v>
      </c>
      <c r="BU45" s="51">
        <v>-158</v>
      </c>
      <c r="BV45" s="51">
        <v>-396</v>
      </c>
      <c r="BW45" s="51">
        <v>0</v>
      </c>
      <c r="BX45" s="51">
        <v>-1</v>
      </c>
      <c r="BY45" s="51">
        <v>-6</v>
      </c>
      <c r="BZ45" s="51">
        <v>-660</v>
      </c>
      <c r="CA45" s="51">
        <v>-8</v>
      </c>
      <c r="CB45" s="51">
        <v>3306</v>
      </c>
      <c r="CC45" s="51">
        <v>7</v>
      </c>
      <c r="CD45" s="51">
        <v>74</v>
      </c>
      <c r="CE45" s="51">
        <v>58</v>
      </c>
      <c r="CF45" s="51">
        <v>524</v>
      </c>
      <c r="CG45" s="51">
        <v>0</v>
      </c>
      <c r="CH45" s="51">
        <v>4</v>
      </c>
    </row>
    <row r="46" spans="1:86" s="9" customFormat="1" ht="15.6" customHeight="1" x14ac:dyDescent="0.3">
      <c r="A46" s="51">
        <v>5</v>
      </c>
      <c r="B46" s="54" t="s">
        <v>6</v>
      </c>
      <c r="C46" s="54" t="s">
        <v>7</v>
      </c>
      <c r="D46" s="27" t="s">
        <v>385</v>
      </c>
      <c r="E46" s="27" t="s">
        <v>327</v>
      </c>
      <c r="F46" s="27" t="s">
        <v>386</v>
      </c>
      <c r="G46" s="51">
        <v>45284439.509999998</v>
      </c>
      <c r="H46" s="51">
        <v>45284439.509999998</v>
      </c>
      <c r="I46" s="51">
        <v>1018591.83</v>
      </c>
      <c r="J46" s="51">
        <f t="shared" si="0"/>
        <v>44265847.68</v>
      </c>
      <c r="K46" s="51">
        <v>16524526.77</v>
      </c>
      <c r="L46" s="51">
        <v>3096280.97</v>
      </c>
      <c r="M46" s="51">
        <v>13843809.02</v>
      </c>
      <c r="N46" s="51">
        <v>51533.81</v>
      </c>
      <c r="O46" s="51">
        <v>61334.53</v>
      </c>
      <c r="P46" s="51">
        <v>125.96</v>
      </c>
      <c r="Q46" s="51">
        <v>1725865.18</v>
      </c>
      <c r="R46" s="51">
        <v>76834.86</v>
      </c>
      <c r="S46" s="51">
        <v>735.77</v>
      </c>
      <c r="T46" s="51">
        <v>3746727.87</v>
      </c>
      <c r="U46" s="51">
        <v>0</v>
      </c>
      <c r="V46" s="51">
        <v>3062129.64</v>
      </c>
      <c r="W46" s="51">
        <v>462743.06</v>
      </c>
      <c r="X46" s="51">
        <v>0</v>
      </c>
      <c r="Y46" s="51">
        <v>0</v>
      </c>
      <c r="Z46" s="51">
        <v>44103201.539999999</v>
      </c>
      <c r="AA46" s="51">
        <v>659938.98</v>
      </c>
      <c r="AB46" s="51">
        <v>44763140.520000003</v>
      </c>
      <c r="AC46" s="52">
        <v>4.9666340000000003E-2</v>
      </c>
      <c r="AD46" s="52">
        <v>4.7699999999999999E-2</v>
      </c>
      <c r="AE46" s="51">
        <v>2103686.7000000002</v>
      </c>
      <c r="AF46" s="51">
        <v>0</v>
      </c>
      <c r="AG46" s="51">
        <v>0</v>
      </c>
      <c r="AH46" s="51">
        <v>0</v>
      </c>
      <c r="AI46" s="51">
        <v>0</v>
      </c>
      <c r="AJ46" s="51">
        <f t="shared" si="1"/>
        <v>0</v>
      </c>
      <c r="AK46" s="51">
        <v>964195.39</v>
      </c>
      <c r="AL46" s="51">
        <v>77243.77</v>
      </c>
      <c r="AM46" s="51">
        <v>231009.39</v>
      </c>
      <c r="AN46" s="51">
        <v>0</v>
      </c>
      <c r="AO46" s="51">
        <v>147933.96</v>
      </c>
      <c r="AP46" s="51">
        <v>30936.71</v>
      </c>
      <c r="AQ46" s="51">
        <v>112540.67</v>
      </c>
      <c r="AR46" s="51">
        <v>11450</v>
      </c>
      <c r="AS46" s="51">
        <v>13071</v>
      </c>
      <c r="AT46" s="51">
        <v>70875.88</v>
      </c>
      <c r="AU46" s="51">
        <v>47476.9</v>
      </c>
      <c r="AV46" s="51">
        <v>14042.33</v>
      </c>
      <c r="AW46" s="51">
        <v>0</v>
      </c>
      <c r="AX46" s="51">
        <v>18862.240000000002</v>
      </c>
      <c r="AY46" s="51">
        <v>3904.19</v>
      </c>
      <c r="AZ46" s="51">
        <v>91102.61</v>
      </c>
      <c r="BA46" s="51">
        <v>0</v>
      </c>
      <c r="BB46" s="51">
        <v>1905677.11</v>
      </c>
      <c r="BC46" s="52">
        <f t="shared" si="2"/>
        <v>0</v>
      </c>
      <c r="BD46" s="51">
        <v>696927.19</v>
      </c>
      <c r="BE46" s="51">
        <v>1552185.3</v>
      </c>
      <c r="BF46" s="51">
        <v>0</v>
      </c>
      <c r="BG46" s="51">
        <v>198295</v>
      </c>
      <c r="BH46" s="51">
        <v>0</v>
      </c>
      <c r="BI46" s="51">
        <v>360928.38</v>
      </c>
      <c r="BJ46" s="51">
        <v>0</v>
      </c>
      <c r="BK46" s="51">
        <v>0</v>
      </c>
      <c r="BL46" s="51">
        <v>0</v>
      </c>
      <c r="BM46" s="51">
        <f t="shared" si="3"/>
        <v>0</v>
      </c>
      <c r="BN46" s="51">
        <v>0</v>
      </c>
      <c r="BO46" s="51">
        <v>5138</v>
      </c>
      <c r="BP46" s="51">
        <v>1477</v>
      </c>
      <c r="BQ46" s="51">
        <v>61</v>
      </c>
      <c r="BR46" s="51">
        <v>0</v>
      </c>
      <c r="BS46" s="51">
        <v>-39</v>
      </c>
      <c r="BT46" s="51">
        <v>-77</v>
      </c>
      <c r="BU46" s="51">
        <v>-191</v>
      </c>
      <c r="BV46" s="51">
        <v>-543</v>
      </c>
      <c r="BW46" s="51">
        <v>0</v>
      </c>
      <c r="BX46" s="51">
        <v>0</v>
      </c>
      <c r="BY46" s="51">
        <v>-3</v>
      </c>
      <c r="BZ46" s="51">
        <v>-794</v>
      </c>
      <c r="CA46" s="51">
        <v>-2</v>
      </c>
      <c r="CB46" s="51">
        <v>5027</v>
      </c>
      <c r="CC46" s="51">
        <v>29</v>
      </c>
      <c r="CD46" s="51">
        <v>138</v>
      </c>
      <c r="CE46" s="51">
        <v>47</v>
      </c>
      <c r="CF46" s="51">
        <v>272</v>
      </c>
      <c r="CG46" s="51">
        <v>327</v>
      </c>
      <c r="CH46" s="51">
        <v>12</v>
      </c>
    </row>
    <row r="47" spans="1:86" s="60" customFormat="1" ht="15.6" customHeight="1" x14ac:dyDescent="0.3">
      <c r="A47" s="57">
        <v>5</v>
      </c>
      <c r="B47" s="58" t="s">
        <v>8</v>
      </c>
      <c r="C47" s="58" t="s">
        <v>9</v>
      </c>
      <c r="D47" s="27" t="s">
        <v>385</v>
      </c>
      <c r="E47" s="27" t="s">
        <v>335</v>
      </c>
      <c r="F47" s="27" t="s">
        <v>386</v>
      </c>
      <c r="G47" s="57">
        <v>25519933.66</v>
      </c>
      <c r="H47" s="57">
        <v>25521778.219999999</v>
      </c>
      <c r="I47" s="57">
        <v>971197.66</v>
      </c>
      <c r="J47" s="57">
        <f t="shared" si="0"/>
        <v>24548736</v>
      </c>
      <c r="K47" s="57">
        <v>8580922.9700000007</v>
      </c>
      <c r="L47" s="57">
        <v>1646792.87</v>
      </c>
      <c r="M47" s="57">
        <v>6751781.6600000001</v>
      </c>
      <c r="N47" s="57">
        <v>0</v>
      </c>
      <c r="O47" s="57">
        <v>83957.6</v>
      </c>
      <c r="P47" s="57">
        <v>0</v>
      </c>
      <c r="Q47" s="57">
        <v>895850.15</v>
      </c>
      <c r="R47" s="57">
        <v>47912.62</v>
      </c>
      <c r="S47" s="57">
        <v>0</v>
      </c>
      <c r="T47" s="57">
        <v>3116114.2</v>
      </c>
      <c r="U47" s="57">
        <v>94124.479999999996</v>
      </c>
      <c r="V47" s="57">
        <v>1523044.97</v>
      </c>
      <c r="W47" s="57">
        <v>152386.93</v>
      </c>
      <c r="X47" s="57">
        <v>0</v>
      </c>
      <c r="Y47" s="57">
        <v>385</v>
      </c>
      <c r="Z47" s="57">
        <v>24180438.460000001</v>
      </c>
      <c r="AA47" s="57">
        <v>692719.52</v>
      </c>
      <c r="AB47" s="57">
        <v>24873157.98</v>
      </c>
      <c r="AC47" s="59">
        <v>9.1314580000000006E-2</v>
      </c>
      <c r="AD47" s="59">
        <v>6.5000000000000002E-2</v>
      </c>
      <c r="AE47" s="57">
        <v>1571807.16</v>
      </c>
      <c r="AF47" s="57">
        <v>0</v>
      </c>
      <c r="AG47" s="57">
        <v>0</v>
      </c>
      <c r="AH47" s="57">
        <v>1844.56</v>
      </c>
      <c r="AI47" s="57">
        <v>0</v>
      </c>
      <c r="AJ47" s="57">
        <f t="shared" si="1"/>
        <v>1844.56</v>
      </c>
      <c r="AK47" s="57">
        <v>875250.36</v>
      </c>
      <c r="AL47" s="57">
        <v>68823.62</v>
      </c>
      <c r="AM47" s="57">
        <v>187030.23</v>
      </c>
      <c r="AN47" s="57">
        <v>65</v>
      </c>
      <c r="AO47" s="57">
        <v>37040.019999999997</v>
      </c>
      <c r="AP47" s="57">
        <v>39894.78</v>
      </c>
      <c r="AQ47" s="57">
        <v>58235.46</v>
      </c>
      <c r="AR47" s="57">
        <v>11450</v>
      </c>
      <c r="AS47" s="57">
        <v>0</v>
      </c>
      <c r="AT47" s="57">
        <v>36500.239999999998</v>
      </c>
      <c r="AU47" s="57">
        <v>44584.25</v>
      </c>
      <c r="AV47" s="57">
        <v>16014.48</v>
      </c>
      <c r="AW47" s="57">
        <v>0</v>
      </c>
      <c r="AX47" s="57">
        <v>12545.09</v>
      </c>
      <c r="AY47" s="57">
        <v>11476.31</v>
      </c>
      <c r="AZ47" s="57">
        <v>14400</v>
      </c>
      <c r="BA47" s="57">
        <v>0</v>
      </c>
      <c r="BB47" s="57">
        <v>1456767.57</v>
      </c>
      <c r="BC47" s="59">
        <f t="shared" si="2"/>
        <v>0</v>
      </c>
      <c r="BD47" s="57">
        <v>237502.47</v>
      </c>
      <c r="BE47" s="57">
        <v>2092839.54</v>
      </c>
      <c r="BF47" s="57">
        <v>0</v>
      </c>
      <c r="BG47" s="57">
        <v>198295</v>
      </c>
      <c r="BH47" s="57">
        <v>0</v>
      </c>
      <c r="BI47" s="57">
        <v>192290</v>
      </c>
      <c r="BJ47" s="57">
        <v>0</v>
      </c>
      <c r="BK47" s="57">
        <v>0</v>
      </c>
      <c r="BL47" s="57">
        <v>0</v>
      </c>
      <c r="BM47" s="57">
        <f t="shared" si="3"/>
        <v>0</v>
      </c>
      <c r="BN47" s="57">
        <v>0</v>
      </c>
      <c r="BO47" s="57">
        <v>2341</v>
      </c>
      <c r="BP47" s="57">
        <v>980</v>
      </c>
      <c r="BQ47" s="57">
        <v>0</v>
      </c>
      <c r="BR47" s="57">
        <v>-43</v>
      </c>
      <c r="BS47" s="57">
        <v>-20</v>
      </c>
      <c r="BT47" s="57">
        <v>-38</v>
      </c>
      <c r="BU47" s="57">
        <v>-112</v>
      </c>
      <c r="BV47" s="57">
        <v>-415</v>
      </c>
      <c r="BW47" s="57">
        <v>0</v>
      </c>
      <c r="BX47" s="57">
        <v>0</v>
      </c>
      <c r="BY47" s="57">
        <v>-1</v>
      </c>
      <c r="BZ47" s="57">
        <v>-405</v>
      </c>
      <c r="CA47" s="57">
        <v>-1</v>
      </c>
      <c r="CB47" s="57">
        <v>2286</v>
      </c>
      <c r="CC47" s="57">
        <v>3</v>
      </c>
      <c r="CD47" s="57">
        <v>190</v>
      </c>
      <c r="CE47" s="57">
        <v>50</v>
      </c>
      <c r="CF47" s="57">
        <v>100</v>
      </c>
      <c r="CG47" s="57">
        <v>61</v>
      </c>
      <c r="CH47" s="57">
        <v>2</v>
      </c>
    </row>
    <row r="48" spans="1:86" s="9" customFormat="1" ht="15.6" customHeight="1" x14ac:dyDescent="0.3">
      <c r="A48" s="51">
        <v>5</v>
      </c>
      <c r="B48" s="54" t="s">
        <v>14</v>
      </c>
      <c r="C48" s="54" t="s">
        <v>15</v>
      </c>
      <c r="D48" s="27" t="s">
        <v>387</v>
      </c>
      <c r="E48" s="27" t="s">
        <v>303</v>
      </c>
      <c r="F48" s="27" t="s">
        <v>388</v>
      </c>
      <c r="G48" s="51">
        <v>37878296.799999997</v>
      </c>
      <c r="H48" s="51">
        <v>37878310.659999996</v>
      </c>
      <c r="I48" s="51">
        <v>1839065.69</v>
      </c>
      <c r="J48" s="51">
        <f t="shared" si="0"/>
        <v>36039231.109999999</v>
      </c>
      <c r="K48" s="51">
        <v>0</v>
      </c>
      <c r="L48" s="51">
        <v>7644723.8899999997</v>
      </c>
      <c r="M48" s="51">
        <v>9089946.0299999993</v>
      </c>
      <c r="N48" s="51">
        <v>0</v>
      </c>
      <c r="O48" s="51">
        <v>0</v>
      </c>
      <c r="P48" s="51">
        <v>24866.99</v>
      </c>
      <c r="Q48" s="51">
        <v>2012301.12</v>
      </c>
      <c r="R48" s="51">
        <v>0</v>
      </c>
      <c r="S48" s="51">
        <v>0</v>
      </c>
      <c r="T48" s="51">
        <v>12643949.34</v>
      </c>
      <c r="U48" s="51">
        <v>0</v>
      </c>
      <c r="V48" s="51">
        <v>3729648.63</v>
      </c>
      <c r="W48" s="51">
        <v>264801.21000000002</v>
      </c>
      <c r="X48" s="51">
        <v>0</v>
      </c>
      <c r="Y48" s="51">
        <v>0</v>
      </c>
      <c r="Z48" s="51">
        <v>37021538.380000003</v>
      </c>
      <c r="AA48" s="51">
        <v>264815.07</v>
      </c>
      <c r="AB48" s="51">
        <v>37286353.450000003</v>
      </c>
      <c r="AC48" s="52">
        <v>0.1817077</v>
      </c>
      <c r="AD48" s="52">
        <v>5.0700000000000002E-2</v>
      </c>
      <c r="AE48" s="51">
        <v>1876102.38</v>
      </c>
      <c r="AF48" s="51">
        <v>0</v>
      </c>
      <c r="AG48" s="51">
        <v>0</v>
      </c>
      <c r="AH48" s="51">
        <v>13.86</v>
      </c>
      <c r="AI48" s="51">
        <v>227.86</v>
      </c>
      <c r="AJ48" s="51">
        <f t="shared" si="1"/>
        <v>241.72000000000003</v>
      </c>
      <c r="AK48" s="51">
        <v>975846.74</v>
      </c>
      <c r="AL48" s="51">
        <v>86657.03</v>
      </c>
      <c r="AM48" s="51">
        <v>184205.36</v>
      </c>
      <c r="AN48" s="51">
        <v>0</v>
      </c>
      <c r="AO48" s="51">
        <v>125028.38</v>
      </c>
      <c r="AP48" s="51">
        <v>34701.440000000002</v>
      </c>
      <c r="AQ48" s="51">
        <v>70239.78</v>
      </c>
      <c r="AR48" s="51">
        <v>11450</v>
      </c>
      <c r="AS48" s="51">
        <v>0</v>
      </c>
      <c r="AT48" s="51">
        <v>66587.679999999993</v>
      </c>
      <c r="AU48" s="51">
        <v>68592.09</v>
      </c>
      <c r="AV48" s="51">
        <v>28041.599999999999</v>
      </c>
      <c r="AW48" s="51">
        <v>0</v>
      </c>
      <c r="AX48" s="51">
        <v>0</v>
      </c>
      <c r="AY48" s="51">
        <v>47347.9</v>
      </c>
      <c r="AZ48" s="51">
        <v>75426.789999999994</v>
      </c>
      <c r="BA48" s="51">
        <v>0</v>
      </c>
      <c r="BB48" s="51">
        <v>1812739.47</v>
      </c>
      <c r="BC48" s="52">
        <f t="shared" si="2"/>
        <v>0</v>
      </c>
      <c r="BD48" s="51">
        <v>531495.37</v>
      </c>
      <c r="BE48" s="51">
        <v>6351283.6600000001</v>
      </c>
      <c r="BF48" s="51">
        <v>325</v>
      </c>
      <c r="BG48" s="51">
        <v>198295</v>
      </c>
      <c r="BH48" s="51">
        <v>0</v>
      </c>
      <c r="BI48" s="51">
        <v>283703.48</v>
      </c>
      <c r="BJ48" s="51">
        <v>0</v>
      </c>
      <c r="BK48" s="51">
        <v>0</v>
      </c>
      <c r="BL48" s="51">
        <v>0</v>
      </c>
      <c r="BM48" s="51">
        <f t="shared" si="3"/>
        <v>0</v>
      </c>
      <c r="BN48" s="51">
        <v>0</v>
      </c>
      <c r="BO48" s="51">
        <v>5937</v>
      </c>
      <c r="BP48" s="51">
        <v>1811</v>
      </c>
      <c r="BQ48" s="51">
        <v>0</v>
      </c>
      <c r="BR48" s="51">
        <v>0</v>
      </c>
      <c r="BS48" s="51">
        <v>-30</v>
      </c>
      <c r="BT48" s="51">
        <v>-91</v>
      </c>
      <c r="BU48" s="51">
        <v>-307</v>
      </c>
      <c r="BV48" s="51">
        <v>-627</v>
      </c>
      <c r="BW48" s="51">
        <v>0</v>
      </c>
      <c r="BX48" s="51">
        <v>0</v>
      </c>
      <c r="BY48" s="51">
        <v>0</v>
      </c>
      <c r="BZ48" s="51">
        <v>-871</v>
      </c>
      <c r="CA48" s="51">
        <v>-1</v>
      </c>
      <c r="CB48" s="51">
        <v>5821</v>
      </c>
      <c r="CC48" s="51">
        <v>3</v>
      </c>
      <c r="CD48" s="51">
        <v>369</v>
      </c>
      <c r="CE48" s="51">
        <v>72</v>
      </c>
      <c r="CF48" s="51">
        <v>414</v>
      </c>
      <c r="CG48" s="51">
        <v>14</v>
      </c>
      <c r="CH48" s="51">
        <v>0</v>
      </c>
    </row>
    <row r="49" spans="1:86" s="9" customFormat="1" ht="15.6" customHeight="1" x14ac:dyDescent="0.3">
      <c r="A49" s="51">
        <v>5</v>
      </c>
      <c r="B49" s="54" t="s">
        <v>16</v>
      </c>
      <c r="C49" s="54" t="s">
        <v>17</v>
      </c>
      <c r="D49" s="27" t="s">
        <v>389</v>
      </c>
      <c r="E49" s="27" t="s">
        <v>335</v>
      </c>
      <c r="F49" s="27" t="s">
        <v>386</v>
      </c>
      <c r="G49" s="51">
        <v>18004600.07</v>
      </c>
      <c r="H49" s="51">
        <v>18005989.899999999</v>
      </c>
      <c r="I49" s="51">
        <v>307636.34000000003</v>
      </c>
      <c r="J49" s="51">
        <f t="shared" si="0"/>
        <v>17696963.73</v>
      </c>
      <c r="K49" s="51">
        <v>3695781.79</v>
      </c>
      <c r="L49" s="51">
        <v>1018845.52</v>
      </c>
      <c r="M49" s="51">
        <v>6383755.21</v>
      </c>
      <c r="N49" s="51">
        <v>0</v>
      </c>
      <c r="O49" s="51">
        <v>0</v>
      </c>
      <c r="P49" s="51">
        <v>47577.98</v>
      </c>
      <c r="Q49" s="51">
        <v>668680.85</v>
      </c>
      <c r="R49" s="51">
        <v>0</v>
      </c>
      <c r="S49" s="51">
        <v>0</v>
      </c>
      <c r="T49" s="51">
        <v>3018357.19</v>
      </c>
      <c r="U49" s="51">
        <v>0</v>
      </c>
      <c r="V49" s="51">
        <v>1357548.3</v>
      </c>
      <c r="W49" s="51">
        <v>53844.73</v>
      </c>
      <c r="X49" s="51">
        <v>0</v>
      </c>
      <c r="Y49" s="51">
        <v>576</v>
      </c>
      <c r="Z49" s="51">
        <v>17163223.760000002</v>
      </c>
      <c r="AA49" s="51">
        <v>55781.94</v>
      </c>
      <c r="AB49" s="51">
        <v>17219005.699999999</v>
      </c>
      <c r="AC49" s="52">
        <v>8.7683540000000004E-2</v>
      </c>
      <c r="AD49" s="52">
        <v>5.67E-2</v>
      </c>
      <c r="AE49" s="51">
        <v>972676.92</v>
      </c>
      <c r="AF49" s="51">
        <v>0</v>
      </c>
      <c r="AG49" s="51">
        <v>0</v>
      </c>
      <c r="AH49" s="51">
        <v>1361.21</v>
      </c>
      <c r="AI49" s="51">
        <v>190.28</v>
      </c>
      <c r="AJ49" s="51">
        <f t="shared" si="1"/>
        <v>1551.49</v>
      </c>
      <c r="AK49" s="51">
        <v>434496.59</v>
      </c>
      <c r="AL49" s="51">
        <v>34801.42</v>
      </c>
      <c r="AM49" s="51">
        <v>98405.8</v>
      </c>
      <c r="AN49" s="51">
        <v>0</v>
      </c>
      <c r="AO49" s="51">
        <v>37438.19</v>
      </c>
      <c r="AP49" s="51">
        <v>5400</v>
      </c>
      <c r="AQ49" s="51">
        <v>45309.599999999999</v>
      </c>
      <c r="AR49" s="51">
        <v>10350</v>
      </c>
      <c r="AS49" s="51">
        <v>0</v>
      </c>
      <c r="AT49" s="51">
        <v>0</v>
      </c>
      <c r="AU49" s="51">
        <v>29517.58</v>
      </c>
      <c r="AV49" s="51">
        <v>14830.75</v>
      </c>
      <c r="AW49" s="51">
        <v>0</v>
      </c>
      <c r="AX49" s="51">
        <v>3172.41</v>
      </c>
      <c r="AY49" s="51">
        <v>6895.04</v>
      </c>
      <c r="AZ49" s="51">
        <v>0</v>
      </c>
      <c r="BA49" s="51">
        <v>0</v>
      </c>
      <c r="BB49" s="51">
        <v>789372.02</v>
      </c>
      <c r="BC49" s="52">
        <f t="shared" si="2"/>
        <v>0</v>
      </c>
      <c r="BD49" s="51">
        <v>302434.34000000003</v>
      </c>
      <c r="BE49" s="51">
        <v>1276272.69</v>
      </c>
      <c r="BF49" s="51">
        <v>431</v>
      </c>
      <c r="BG49" s="51">
        <v>198295</v>
      </c>
      <c r="BH49" s="51">
        <v>0</v>
      </c>
      <c r="BI49" s="51">
        <v>130951.09</v>
      </c>
      <c r="BJ49" s="51">
        <v>0</v>
      </c>
      <c r="BK49" s="51">
        <v>0</v>
      </c>
      <c r="BL49" s="51">
        <v>0</v>
      </c>
      <c r="BM49" s="51">
        <f t="shared" si="3"/>
        <v>0</v>
      </c>
      <c r="BN49" s="51">
        <v>0</v>
      </c>
      <c r="BO49" s="51">
        <v>2474</v>
      </c>
      <c r="BP49" s="51">
        <v>723</v>
      </c>
      <c r="BQ49" s="51">
        <v>5</v>
      </c>
      <c r="BR49" s="51">
        <v>0</v>
      </c>
      <c r="BS49" s="51">
        <v>-7</v>
      </c>
      <c r="BT49" s="51">
        <v>-27</v>
      </c>
      <c r="BU49" s="51">
        <v>-57</v>
      </c>
      <c r="BV49" s="51">
        <v>-218</v>
      </c>
      <c r="BW49" s="51">
        <v>0</v>
      </c>
      <c r="BX49" s="51">
        <v>0</v>
      </c>
      <c r="BY49" s="51">
        <v>-43</v>
      </c>
      <c r="BZ49" s="51">
        <v>-297</v>
      </c>
      <c r="CA49" s="51">
        <v>-3</v>
      </c>
      <c r="CB49" s="51">
        <v>2550</v>
      </c>
      <c r="CC49" s="51">
        <v>13</v>
      </c>
      <c r="CD49" s="51">
        <v>77</v>
      </c>
      <c r="CE49" s="51">
        <v>38</v>
      </c>
      <c r="CF49" s="51">
        <v>178</v>
      </c>
      <c r="CG49" s="51">
        <v>1</v>
      </c>
      <c r="CH49" s="51">
        <v>3</v>
      </c>
    </row>
    <row r="50" spans="1:86" s="9" customFormat="1" ht="15.6" customHeight="1" x14ac:dyDescent="0.3">
      <c r="A50" s="51">
        <v>5</v>
      </c>
      <c r="B50" s="54" t="s">
        <v>56</v>
      </c>
      <c r="C50" s="54" t="s">
        <v>57</v>
      </c>
      <c r="D50" s="27" t="s">
        <v>390</v>
      </c>
      <c r="E50" s="27" t="s">
        <v>344</v>
      </c>
      <c r="F50" s="27" t="s">
        <v>388</v>
      </c>
      <c r="G50" s="51">
        <v>20622437.859999999</v>
      </c>
      <c r="H50" s="51">
        <v>20622437.859999999</v>
      </c>
      <c r="I50" s="51">
        <v>984531.01</v>
      </c>
      <c r="J50" s="51">
        <f t="shared" si="0"/>
        <v>19637906.849999998</v>
      </c>
      <c r="K50" s="51">
        <v>123456.97</v>
      </c>
      <c r="L50" s="51">
        <v>2861436.19</v>
      </c>
      <c r="M50" s="51">
        <v>5403887.9199999999</v>
      </c>
      <c r="N50" s="51">
        <v>0</v>
      </c>
      <c r="O50" s="51">
        <v>0</v>
      </c>
      <c r="P50" s="51">
        <v>3011.52</v>
      </c>
      <c r="Q50" s="51">
        <v>1161417.6299999999</v>
      </c>
      <c r="R50" s="51">
        <v>7560.64</v>
      </c>
      <c r="S50" s="51">
        <v>283.73</v>
      </c>
      <c r="T50" s="51">
        <v>6811007.0199999996</v>
      </c>
      <c r="U50" s="51">
        <v>181460.44</v>
      </c>
      <c r="V50" s="51">
        <v>1460349.68</v>
      </c>
      <c r="W50" s="51">
        <v>23266.09</v>
      </c>
      <c r="X50" s="51">
        <v>0</v>
      </c>
      <c r="Y50" s="51">
        <v>0</v>
      </c>
      <c r="Z50" s="51">
        <v>19577682.890000001</v>
      </c>
      <c r="AA50" s="51">
        <v>35773.620000000003</v>
      </c>
      <c r="AB50" s="51">
        <v>19613456.510000002</v>
      </c>
      <c r="AC50" s="52">
        <v>4.3079779999999998E-2</v>
      </c>
      <c r="AD50" s="52">
        <v>8.0299999999999996E-2</v>
      </c>
      <c r="AE50" s="51">
        <v>1571374.52</v>
      </c>
      <c r="AF50" s="51">
        <v>0</v>
      </c>
      <c r="AG50" s="51">
        <v>0</v>
      </c>
      <c r="AH50" s="51">
        <v>0</v>
      </c>
      <c r="AI50" s="51">
        <v>0</v>
      </c>
      <c r="AJ50" s="51">
        <f t="shared" si="1"/>
        <v>0</v>
      </c>
      <c r="AK50" s="51">
        <v>675320.44</v>
      </c>
      <c r="AL50" s="51">
        <v>53636.800000000003</v>
      </c>
      <c r="AM50" s="51">
        <v>131275.03</v>
      </c>
      <c r="AN50" s="51">
        <v>0</v>
      </c>
      <c r="AO50" s="51">
        <v>98518.25</v>
      </c>
      <c r="AP50" s="51">
        <v>23357.8</v>
      </c>
      <c r="AQ50" s="51">
        <v>82444.25</v>
      </c>
      <c r="AR50" s="51">
        <v>11025</v>
      </c>
      <c r="AS50" s="51">
        <v>3750</v>
      </c>
      <c r="AT50" s="51">
        <v>35682.44</v>
      </c>
      <c r="AU50" s="51">
        <v>77784.81</v>
      </c>
      <c r="AV50" s="51">
        <v>21798.69</v>
      </c>
      <c r="AW50" s="51">
        <v>0</v>
      </c>
      <c r="AX50" s="51">
        <v>5371.57</v>
      </c>
      <c r="AY50" s="51">
        <v>44839.83</v>
      </c>
      <c r="AZ50" s="51">
        <v>46005.19</v>
      </c>
      <c r="BA50" s="51">
        <v>0</v>
      </c>
      <c r="BB50" s="51">
        <v>1415259.87</v>
      </c>
      <c r="BC50" s="52">
        <f t="shared" si="2"/>
        <v>0</v>
      </c>
      <c r="BD50" s="51">
        <v>370118.45</v>
      </c>
      <c r="BE50" s="51">
        <v>518291.66</v>
      </c>
      <c r="BF50" s="51">
        <v>0</v>
      </c>
      <c r="BG50" s="51">
        <v>198295</v>
      </c>
      <c r="BH50" s="51">
        <v>0</v>
      </c>
      <c r="BI50" s="51">
        <v>196255.13</v>
      </c>
      <c r="BJ50" s="51">
        <v>0</v>
      </c>
      <c r="BK50" s="51">
        <v>0</v>
      </c>
      <c r="BL50" s="51">
        <v>0</v>
      </c>
      <c r="BM50" s="51">
        <f t="shared" si="3"/>
        <v>0</v>
      </c>
      <c r="BN50" s="51">
        <v>0</v>
      </c>
      <c r="BO50" s="51">
        <v>2112</v>
      </c>
      <c r="BP50" s="51">
        <v>796</v>
      </c>
      <c r="BQ50" s="51">
        <v>1</v>
      </c>
      <c r="BR50" s="51">
        <v>0</v>
      </c>
      <c r="BS50" s="51">
        <v>-41</v>
      </c>
      <c r="BT50" s="51">
        <v>-88</v>
      </c>
      <c r="BU50" s="51">
        <v>-187</v>
      </c>
      <c r="BV50" s="51">
        <v>-168</v>
      </c>
      <c r="BW50" s="51">
        <v>0</v>
      </c>
      <c r="BX50" s="51">
        <v>0</v>
      </c>
      <c r="BY50" s="51">
        <v>18</v>
      </c>
      <c r="BZ50" s="51">
        <v>-276</v>
      </c>
      <c r="CA50" s="51">
        <v>-2</v>
      </c>
      <c r="CB50" s="51">
        <v>2165</v>
      </c>
      <c r="CC50" s="51">
        <v>0</v>
      </c>
      <c r="CD50" s="51">
        <v>146</v>
      </c>
      <c r="CE50" s="51">
        <v>22</v>
      </c>
      <c r="CF50" s="51">
        <v>71</v>
      </c>
      <c r="CG50" s="51">
        <v>33</v>
      </c>
      <c r="CH50" s="51">
        <v>4</v>
      </c>
    </row>
    <row r="51" spans="1:86" s="9" customFormat="1" ht="15.6" customHeight="1" x14ac:dyDescent="0.3">
      <c r="A51" s="51">
        <v>5</v>
      </c>
      <c r="B51" s="54" t="s">
        <v>58</v>
      </c>
      <c r="C51" s="54" t="s">
        <v>59</v>
      </c>
      <c r="D51" s="27" t="s">
        <v>391</v>
      </c>
      <c r="E51" s="27" t="s">
        <v>335</v>
      </c>
      <c r="F51" s="27" t="s">
        <v>386</v>
      </c>
      <c r="G51" s="51">
        <v>11490528.26</v>
      </c>
      <c r="H51" s="51">
        <v>11491314.25</v>
      </c>
      <c r="I51" s="51">
        <v>220240.49</v>
      </c>
      <c r="J51" s="51">
        <f t="shared" si="0"/>
        <v>11270287.77</v>
      </c>
      <c r="K51" s="51">
        <v>3830923.89</v>
      </c>
      <c r="L51" s="51">
        <v>696044.29</v>
      </c>
      <c r="M51" s="51">
        <v>2510880.36</v>
      </c>
      <c r="N51" s="51">
        <v>0</v>
      </c>
      <c r="O51" s="51">
        <v>0</v>
      </c>
      <c r="P51" s="51">
        <v>0</v>
      </c>
      <c r="Q51" s="51">
        <v>497507.47</v>
      </c>
      <c r="R51" s="51">
        <v>0</v>
      </c>
      <c r="S51" s="51">
        <v>0</v>
      </c>
      <c r="T51" s="51">
        <v>2492059.86</v>
      </c>
      <c r="U51" s="51">
        <v>27261.26</v>
      </c>
      <c r="V51" s="51">
        <v>409948.51</v>
      </c>
      <c r="W51" s="51">
        <v>5698.94</v>
      </c>
      <c r="X51" s="51">
        <v>0</v>
      </c>
      <c r="Y51" s="51">
        <v>0</v>
      </c>
      <c r="Z51" s="51">
        <v>11231994.83</v>
      </c>
      <c r="AA51" s="51">
        <v>6857.11</v>
      </c>
      <c r="AB51" s="51">
        <v>11238851.939999999</v>
      </c>
      <c r="AC51" s="52">
        <v>2.937507E-2</v>
      </c>
      <c r="AD51" s="52">
        <v>6.8199999999999997E-2</v>
      </c>
      <c r="AE51" s="51">
        <v>766211.75</v>
      </c>
      <c r="AF51" s="51">
        <v>0</v>
      </c>
      <c r="AG51" s="51">
        <v>0</v>
      </c>
      <c r="AH51" s="51">
        <v>785.99</v>
      </c>
      <c r="AI51" s="51">
        <v>63.99</v>
      </c>
      <c r="AJ51" s="51">
        <f t="shared" si="1"/>
        <v>849.98</v>
      </c>
      <c r="AK51" s="51">
        <v>276149.90000000002</v>
      </c>
      <c r="AL51" s="51">
        <v>21559.279999999999</v>
      </c>
      <c r="AM51" s="51">
        <v>58417.919999999998</v>
      </c>
      <c r="AN51" s="51">
        <v>0</v>
      </c>
      <c r="AO51" s="51">
        <v>40465.25</v>
      </c>
      <c r="AP51" s="51">
        <v>12655</v>
      </c>
      <c r="AQ51" s="51">
        <v>54854.51</v>
      </c>
      <c r="AR51" s="51">
        <v>10350</v>
      </c>
      <c r="AS51" s="51">
        <v>0</v>
      </c>
      <c r="AT51" s="51">
        <v>0</v>
      </c>
      <c r="AU51" s="51">
        <v>24434.65</v>
      </c>
      <c r="AV51" s="51">
        <v>12343.53</v>
      </c>
      <c r="AW51" s="51">
        <v>0</v>
      </c>
      <c r="AX51" s="51">
        <v>10214.77</v>
      </c>
      <c r="AY51" s="51">
        <v>2913.29</v>
      </c>
      <c r="AZ51" s="51">
        <v>0</v>
      </c>
      <c r="BA51" s="51">
        <v>0</v>
      </c>
      <c r="BB51" s="51">
        <v>559374.47</v>
      </c>
      <c r="BC51" s="52">
        <f t="shared" si="2"/>
        <v>0</v>
      </c>
      <c r="BD51" s="51">
        <v>142309.84</v>
      </c>
      <c r="BE51" s="51">
        <v>195225.18</v>
      </c>
      <c r="BF51" s="51">
        <v>0</v>
      </c>
      <c r="BG51" s="51">
        <v>198295</v>
      </c>
      <c r="BH51" s="51">
        <v>0</v>
      </c>
      <c r="BI51" s="51">
        <v>124301.73</v>
      </c>
      <c r="BJ51" s="51">
        <v>0</v>
      </c>
      <c r="BK51" s="51">
        <v>0</v>
      </c>
      <c r="BL51" s="51">
        <v>0</v>
      </c>
      <c r="BM51" s="51">
        <f t="shared" si="3"/>
        <v>0</v>
      </c>
      <c r="BN51" s="51">
        <v>0</v>
      </c>
      <c r="BO51" s="51">
        <v>1037</v>
      </c>
      <c r="BP51" s="51">
        <v>327</v>
      </c>
      <c r="BQ51" s="51">
        <v>1</v>
      </c>
      <c r="BR51" s="51">
        <v>0</v>
      </c>
      <c r="BS51" s="51">
        <v>-3</v>
      </c>
      <c r="BT51" s="51">
        <v>-20</v>
      </c>
      <c r="BU51" s="51">
        <v>-68</v>
      </c>
      <c r="BV51" s="51">
        <v>-87</v>
      </c>
      <c r="BW51" s="51">
        <v>0</v>
      </c>
      <c r="BX51" s="51">
        <v>0</v>
      </c>
      <c r="BY51" s="51">
        <v>0</v>
      </c>
      <c r="BZ51" s="51">
        <v>-141</v>
      </c>
      <c r="CA51" s="51">
        <v>0</v>
      </c>
      <c r="CB51" s="51">
        <v>1046</v>
      </c>
      <c r="CC51" s="51">
        <v>3</v>
      </c>
      <c r="CD51" s="51">
        <v>53</v>
      </c>
      <c r="CE51" s="51">
        <v>22</v>
      </c>
      <c r="CF51" s="51">
        <v>74</v>
      </c>
      <c r="CG51" s="51">
        <v>4</v>
      </c>
      <c r="CH51" s="51">
        <v>1</v>
      </c>
    </row>
    <row r="52" spans="1:86" s="9" customFormat="1" ht="15.6" customHeight="1" x14ac:dyDescent="0.3">
      <c r="A52" s="51">
        <v>5</v>
      </c>
      <c r="B52" s="54" t="s">
        <v>102</v>
      </c>
      <c r="C52" s="54" t="s">
        <v>103</v>
      </c>
      <c r="D52" s="27" t="s">
        <v>392</v>
      </c>
      <c r="E52" s="27" t="s">
        <v>332</v>
      </c>
      <c r="F52" s="27" t="s">
        <v>388</v>
      </c>
      <c r="G52" s="51">
        <v>36554606.280000001</v>
      </c>
      <c r="H52" s="51">
        <v>36554606.280000001</v>
      </c>
      <c r="I52" s="51">
        <v>357894.05</v>
      </c>
      <c r="J52" s="51">
        <f t="shared" si="0"/>
        <v>36196712.230000004</v>
      </c>
      <c r="K52" s="51">
        <v>7087201.7999999998</v>
      </c>
      <c r="L52" s="51">
        <v>1325929.8700000001</v>
      </c>
      <c r="M52" s="51">
        <v>14097356.76</v>
      </c>
      <c r="N52" s="51">
        <v>0</v>
      </c>
      <c r="O52" s="51">
        <v>0</v>
      </c>
      <c r="P52" s="51">
        <v>74835.649999999994</v>
      </c>
      <c r="Q52" s="51">
        <v>1789132.37</v>
      </c>
      <c r="R52" s="51">
        <v>0</v>
      </c>
      <c r="S52" s="51">
        <v>0</v>
      </c>
      <c r="T52" s="51">
        <v>4886719.63</v>
      </c>
      <c r="U52" s="51">
        <v>25504.82</v>
      </c>
      <c r="V52" s="51">
        <v>4661286.8</v>
      </c>
      <c r="W52" s="51">
        <v>0</v>
      </c>
      <c r="X52" s="51">
        <v>0</v>
      </c>
      <c r="Y52" s="51">
        <v>0</v>
      </c>
      <c r="Z52" s="51">
        <v>36085721.409999996</v>
      </c>
      <c r="AA52" s="51">
        <v>0</v>
      </c>
      <c r="AB52" s="51">
        <v>36085721.409999996</v>
      </c>
      <c r="AC52" s="52">
        <v>0.1201272</v>
      </c>
      <c r="AD52" s="52">
        <v>5.9200000000000003E-2</v>
      </c>
      <c r="AE52" s="51">
        <v>2137753.71</v>
      </c>
      <c r="AF52" s="51">
        <v>0</v>
      </c>
      <c r="AG52" s="51">
        <v>0</v>
      </c>
      <c r="AH52" s="51">
        <v>0</v>
      </c>
      <c r="AI52" s="51">
        <v>0</v>
      </c>
      <c r="AJ52" s="51">
        <f t="shared" si="1"/>
        <v>0</v>
      </c>
      <c r="AK52" s="51">
        <v>1074518.5</v>
      </c>
      <c r="AL52" s="51">
        <v>86525.84</v>
      </c>
      <c r="AM52" s="51">
        <v>249739.09</v>
      </c>
      <c r="AN52" s="51">
        <v>374.15</v>
      </c>
      <c r="AO52" s="51">
        <v>113970.72</v>
      </c>
      <c r="AP52" s="51">
        <v>29700</v>
      </c>
      <c r="AQ52" s="51">
        <v>48200.62</v>
      </c>
      <c r="AR52" s="51">
        <v>11450</v>
      </c>
      <c r="AS52" s="51">
        <v>3870</v>
      </c>
      <c r="AT52" s="51">
        <v>6010.84</v>
      </c>
      <c r="AU52" s="51">
        <v>111197.5</v>
      </c>
      <c r="AV52" s="51">
        <v>19622.97</v>
      </c>
      <c r="AW52" s="51">
        <v>0</v>
      </c>
      <c r="AX52" s="51">
        <v>37734.870000000003</v>
      </c>
      <c r="AY52" s="51">
        <v>13236.71</v>
      </c>
      <c r="AZ52" s="51">
        <v>90196.02</v>
      </c>
      <c r="BA52" s="51">
        <v>0</v>
      </c>
      <c r="BB52" s="51">
        <v>1953274.71</v>
      </c>
      <c r="BC52" s="52">
        <f t="shared" si="2"/>
        <v>0</v>
      </c>
      <c r="BD52" s="51">
        <v>267351.08</v>
      </c>
      <c r="BE52" s="51">
        <v>4123852.73</v>
      </c>
      <c r="BF52" s="51">
        <v>0</v>
      </c>
      <c r="BG52" s="51">
        <v>198295</v>
      </c>
      <c r="BH52" s="51">
        <v>0</v>
      </c>
      <c r="BI52" s="51">
        <v>377866.36</v>
      </c>
      <c r="BJ52" s="51">
        <v>0</v>
      </c>
      <c r="BK52" s="51">
        <v>0</v>
      </c>
      <c r="BL52" s="51">
        <v>0</v>
      </c>
      <c r="BM52" s="51">
        <f t="shared" si="3"/>
        <v>0</v>
      </c>
      <c r="BN52" s="51">
        <v>0</v>
      </c>
      <c r="BO52" s="51">
        <v>6249</v>
      </c>
      <c r="BP52" s="51">
        <v>2167</v>
      </c>
      <c r="BQ52" s="51">
        <v>185</v>
      </c>
      <c r="BR52" s="51">
        <v>0</v>
      </c>
      <c r="BS52" s="51">
        <v>-11</v>
      </c>
      <c r="BT52" s="51">
        <v>-105</v>
      </c>
      <c r="BU52" s="51">
        <v>-280</v>
      </c>
      <c r="BV52" s="51">
        <v>-1018</v>
      </c>
      <c r="BW52" s="51">
        <v>1</v>
      </c>
      <c r="BX52" s="51">
        <v>0</v>
      </c>
      <c r="BY52" s="51">
        <v>15</v>
      </c>
      <c r="BZ52" s="51">
        <v>-1363</v>
      </c>
      <c r="CA52" s="51">
        <v>-2</v>
      </c>
      <c r="CB52" s="51">
        <v>5838</v>
      </c>
      <c r="CC52" s="51">
        <v>3</v>
      </c>
      <c r="CD52" s="51">
        <v>170</v>
      </c>
      <c r="CE52" s="51">
        <v>116</v>
      </c>
      <c r="CF52" s="51">
        <v>1053</v>
      </c>
      <c r="CG52" s="51">
        <v>16</v>
      </c>
      <c r="CH52" s="51">
        <v>4</v>
      </c>
    </row>
    <row r="53" spans="1:86" s="9" customFormat="1" ht="15.6" customHeight="1" x14ac:dyDescent="0.3">
      <c r="A53" s="51">
        <v>5</v>
      </c>
      <c r="B53" s="54" t="s">
        <v>104</v>
      </c>
      <c r="C53" s="54" t="s">
        <v>105</v>
      </c>
      <c r="D53" s="27" t="s">
        <v>385</v>
      </c>
      <c r="E53" s="27" t="s">
        <v>335</v>
      </c>
      <c r="F53" s="27" t="s">
        <v>386</v>
      </c>
      <c r="G53" s="51">
        <v>24334165.890000001</v>
      </c>
      <c r="H53" s="51">
        <v>24334165.890000001</v>
      </c>
      <c r="I53" s="51">
        <v>737342.38</v>
      </c>
      <c r="J53" s="51">
        <f t="shared" si="0"/>
        <v>23596823.510000002</v>
      </c>
      <c r="K53" s="51">
        <v>8333155.5999999996</v>
      </c>
      <c r="L53" s="51">
        <v>1579099.55</v>
      </c>
      <c r="M53" s="51">
        <v>6703338.5999999996</v>
      </c>
      <c r="N53" s="51">
        <v>0</v>
      </c>
      <c r="O53" s="51">
        <v>30286.52</v>
      </c>
      <c r="P53" s="51">
        <v>20937.5</v>
      </c>
      <c r="Q53" s="51">
        <v>844389.5</v>
      </c>
      <c r="R53" s="51">
        <v>14105.5</v>
      </c>
      <c r="S53" s="51">
        <v>7.07</v>
      </c>
      <c r="T53" s="51">
        <v>2560956.46</v>
      </c>
      <c r="U53" s="51">
        <v>39026.81</v>
      </c>
      <c r="V53" s="51">
        <v>1841511.42</v>
      </c>
      <c r="W53" s="51">
        <v>5612.93</v>
      </c>
      <c r="X53" s="51">
        <v>0</v>
      </c>
      <c r="Y53" s="51">
        <v>0</v>
      </c>
      <c r="Z53" s="51">
        <v>23324999.550000001</v>
      </c>
      <c r="AA53" s="51">
        <v>268655.23</v>
      </c>
      <c r="AB53" s="51">
        <v>23593654.780000001</v>
      </c>
      <c r="AC53" s="52">
        <v>7.658247E-2</v>
      </c>
      <c r="AD53" s="52">
        <v>6.0100000000000001E-2</v>
      </c>
      <c r="AE53" s="51">
        <v>1402584.11</v>
      </c>
      <c r="AF53" s="51">
        <v>0</v>
      </c>
      <c r="AG53" s="51">
        <v>0</v>
      </c>
      <c r="AH53" s="51">
        <v>0</v>
      </c>
      <c r="AI53" s="51">
        <v>0</v>
      </c>
      <c r="AJ53" s="51">
        <f t="shared" si="1"/>
        <v>0</v>
      </c>
      <c r="AK53" s="51">
        <v>574418.31000000006</v>
      </c>
      <c r="AL53" s="51">
        <v>55842.32</v>
      </c>
      <c r="AM53" s="51">
        <v>146384.06</v>
      </c>
      <c r="AN53" s="51">
        <v>11879.63</v>
      </c>
      <c r="AO53" s="51">
        <v>58958.81</v>
      </c>
      <c r="AP53" s="51">
        <v>2131.02</v>
      </c>
      <c r="AQ53" s="51">
        <v>51914.78</v>
      </c>
      <c r="AR53" s="51">
        <v>11450</v>
      </c>
      <c r="AS53" s="51">
        <v>52192.25</v>
      </c>
      <c r="AT53" s="51">
        <v>95281.56</v>
      </c>
      <c r="AU53" s="51">
        <v>64116.35</v>
      </c>
      <c r="AV53" s="51">
        <v>16430.03</v>
      </c>
      <c r="AW53" s="51">
        <v>0</v>
      </c>
      <c r="AX53" s="51">
        <v>11439.85</v>
      </c>
      <c r="AY53" s="51">
        <v>0</v>
      </c>
      <c r="AZ53" s="51">
        <v>48745.19</v>
      </c>
      <c r="BA53" s="51">
        <v>0</v>
      </c>
      <c r="BB53" s="51">
        <v>1238363.28</v>
      </c>
      <c r="BC53" s="52">
        <f t="shared" si="2"/>
        <v>0</v>
      </c>
      <c r="BD53" s="51">
        <v>287465</v>
      </c>
      <c r="BE53" s="51">
        <v>1576105.44</v>
      </c>
      <c r="BF53" s="51">
        <v>0</v>
      </c>
      <c r="BG53" s="51">
        <v>198295</v>
      </c>
      <c r="BH53" s="51">
        <v>0</v>
      </c>
      <c r="BI53" s="51">
        <v>263515.8</v>
      </c>
      <c r="BJ53" s="51">
        <v>0</v>
      </c>
      <c r="BK53" s="51">
        <v>0</v>
      </c>
      <c r="BL53" s="51">
        <v>0</v>
      </c>
      <c r="BM53" s="51">
        <f t="shared" si="3"/>
        <v>0</v>
      </c>
      <c r="BN53" s="51">
        <v>0</v>
      </c>
      <c r="BO53" s="51">
        <v>2452</v>
      </c>
      <c r="BP53" s="51">
        <v>953</v>
      </c>
      <c r="BQ53" s="51">
        <v>0</v>
      </c>
      <c r="BR53" s="51">
        <v>0</v>
      </c>
      <c r="BS53" s="51">
        <v>-7</v>
      </c>
      <c r="BT53" s="51">
        <v>-23</v>
      </c>
      <c r="BU53" s="51">
        <v>-91</v>
      </c>
      <c r="BV53" s="51">
        <v>-484</v>
      </c>
      <c r="BW53" s="51">
        <v>0</v>
      </c>
      <c r="BX53" s="51">
        <v>0</v>
      </c>
      <c r="BY53" s="51">
        <v>-1</v>
      </c>
      <c r="BZ53" s="51">
        <v>-383</v>
      </c>
      <c r="CA53" s="51">
        <v>0</v>
      </c>
      <c r="CB53" s="51">
        <v>2416</v>
      </c>
      <c r="CC53" s="51">
        <v>5</v>
      </c>
      <c r="CD53" s="51">
        <v>75</v>
      </c>
      <c r="CE53" s="51">
        <v>40</v>
      </c>
      <c r="CF53" s="51">
        <v>137</v>
      </c>
      <c r="CG53" s="51">
        <v>121</v>
      </c>
      <c r="CH53" s="51">
        <v>10</v>
      </c>
    </row>
    <row r="54" spans="1:86" s="9" customFormat="1" ht="15.6" customHeight="1" x14ac:dyDescent="0.3">
      <c r="A54" s="51">
        <v>5</v>
      </c>
      <c r="B54" s="54" t="s">
        <v>161</v>
      </c>
      <c r="C54" s="54" t="s">
        <v>162</v>
      </c>
      <c r="D54" s="27" t="s">
        <v>393</v>
      </c>
      <c r="E54" s="27" t="s">
        <v>332</v>
      </c>
      <c r="F54" s="27" t="s">
        <v>388</v>
      </c>
      <c r="G54" s="51">
        <v>40113941.82</v>
      </c>
      <c r="H54" s="51">
        <v>40113941.82</v>
      </c>
      <c r="I54" s="51">
        <v>826138.18</v>
      </c>
      <c r="J54" s="51">
        <f t="shared" si="0"/>
        <v>39287803.640000001</v>
      </c>
      <c r="K54" s="51">
        <v>9747032.6600000001</v>
      </c>
      <c r="L54" s="51">
        <v>2630107.9900000002</v>
      </c>
      <c r="M54" s="51">
        <v>9380497.4299999997</v>
      </c>
      <c r="N54" s="51">
        <v>0</v>
      </c>
      <c r="O54" s="51">
        <v>0</v>
      </c>
      <c r="P54" s="51">
        <v>0</v>
      </c>
      <c r="Q54" s="51">
        <v>1035743.93</v>
      </c>
      <c r="R54" s="51">
        <v>0</v>
      </c>
      <c r="S54" s="51">
        <v>0</v>
      </c>
      <c r="T54" s="51">
        <v>9465749.3800000008</v>
      </c>
      <c r="U54" s="51">
        <v>391364.19</v>
      </c>
      <c r="V54" s="51">
        <v>4284544.95</v>
      </c>
      <c r="W54" s="51">
        <v>79216.78</v>
      </c>
      <c r="X54" s="51">
        <v>0</v>
      </c>
      <c r="Y54" s="51">
        <v>0</v>
      </c>
      <c r="Z54" s="51">
        <v>38664366.189999998</v>
      </c>
      <c r="AA54" s="51">
        <v>79216.78</v>
      </c>
      <c r="AB54" s="51">
        <v>38743582.969999999</v>
      </c>
      <c r="AC54" s="52">
        <v>0.1292034</v>
      </c>
      <c r="AD54" s="52">
        <v>4.4699999999999997E-2</v>
      </c>
      <c r="AE54" s="51">
        <v>1729325.66</v>
      </c>
      <c r="AF54" s="51">
        <v>0</v>
      </c>
      <c r="AG54" s="51">
        <v>0</v>
      </c>
      <c r="AH54" s="51">
        <v>0</v>
      </c>
      <c r="AI54" s="51">
        <v>0</v>
      </c>
      <c r="AJ54" s="51">
        <f t="shared" si="1"/>
        <v>0</v>
      </c>
      <c r="AK54" s="51">
        <v>930189</v>
      </c>
      <c r="AL54" s="51">
        <v>73979.149999999994</v>
      </c>
      <c r="AM54" s="51">
        <v>213401.77</v>
      </c>
      <c r="AN54" s="51">
        <v>0</v>
      </c>
      <c r="AO54" s="51">
        <v>113316</v>
      </c>
      <c r="AP54" s="51">
        <v>33854.76</v>
      </c>
      <c r="AQ54" s="51">
        <v>50242</v>
      </c>
      <c r="AR54" s="51">
        <v>11025</v>
      </c>
      <c r="AS54" s="51">
        <v>0</v>
      </c>
      <c r="AT54" s="51">
        <v>0</v>
      </c>
      <c r="AU54" s="51">
        <v>76334.259999999995</v>
      </c>
      <c r="AV54" s="51">
        <v>27075.17</v>
      </c>
      <c r="AW54" s="51">
        <v>10256.43</v>
      </c>
      <c r="AX54" s="51">
        <v>7889.77</v>
      </c>
      <c r="AY54" s="51">
        <v>14861</v>
      </c>
      <c r="AZ54" s="51">
        <v>72336.899999999994</v>
      </c>
      <c r="BA54" s="51">
        <v>0</v>
      </c>
      <c r="BB54" s="51">
        <v>1691775</v>
      </c>
      <c r="BC54" s="52">
        <f t="shared" si="2"/>
        <v>0</v>
      </c>
      <c r="BD54" s="51">
        <v>1388966.68</v>
      </c>
      <c r="BE54" s="51">
        <v>3793889.56</v>
      </c>
      <c r="BF54" s="51">
        <v>0</v>
      </c>
      <c r="BG54" s="51">
        <v>198295</v>
      </c>
      <c r="BH54" s="51">
        <v>0</v>
      </c>
      <c r="BI54" s="51">
        <v>286483</v>
      </c>
      <c r="BJ54" s="51">
        <v>0</v>
      </c>
      <c r="BK54" s="51">
        <v>0</v>
      </c>
      <c r="BL54" s="51">
        <v>0</v>
      </c>
      <c r="BM54" s="51">
        <f t="shared" si="3"/>
        <v>0</v>
      </c>
      <c r="BN54" s="51">
        <v>0</v>
      </c>
      <c r="BO54" s="51">
        <v>4932</v>
      </c>
      <c r="BP54" s="51">
        <v>1868</v>
      </c>
      <c r="BQ54" s="51">
        <v>0</v>
      </c>
      <c r="BR54" s="51">
        <v>0</v>
      </c>
      <c r="BS54" s="51">
        <v>-53</v>
      </c>
      <c r="BT54" s="51">
        <v>-129</v>
      </c>
      <c r="BU54" s="51">
        <v>-384</v>
      </c>
      <c r="BV54" s="51">
        <v>-708</v>
      </c>
      <c r="BW54" s="51">
        <v>0</v>
      </c>
      <c r="BX54" s="51">
        <v>-3</v>
      </c>
      <c r="BY54" s="51">
        <v>0</v>
      </c>
      <c r="BZ54" s="51">
        <v>-624</v>
      </c>
      <c r="CA54" s="51">
        <v>-3</v>
      </c>
      <c r="CB54" s="51">
        <v>4896</v>
      </c>
      <c r="CC54" s="51">
        <v>5</v>
      </c>
      <c r="CD54" s="51">
        <v>245</v>
      </c>
      <c r="CE54" s="51">
        <v>88</v>
      </c>
      <c r="CF54" s="51">
        <v>226</v>
      </c>
      <c r="CG54" s="51">
        <v>0</v>
      </c>
      <c r="CH54" s="51">
        <v>7</v>
      </c>
    </row>
    <row r="55" spans="1:86" s="9" customFormat="1" ht="15.6" customHeight="1" x14ac:dyDescent="0.3">
      <c r="A55" s="51">
        <v>5</v>
      </c>
      <c r="B55" s="54" t="s">
        <v>169</v>
      </c>
      <c r="C55" s="54" t="s">
        <v>170</v>
      </c>
      <c r="D55" s="37" t="s">
        <v>394</v>
      </c>
      <c r="E55" s="27" t="s">
        <v>332</v>
      </c>
      <c r="F55" s="27" t="s">
        <v>388</v>
      </c>
      <c r="G55" s="51">
        <v>58991425.530000001</v>
      </c>
      <c r="H55" s="51">
        <v>58991425.530000001</v>
      </c>
      <c r="I55" s="51">
        <v>2572817.3199999998</v>
      </c>
      <c r="J55" s="51">
        <f t="shared" si="0"/>
        <v>56418608.210000001</v>
      </c>
      <c r="K55" s="51">
        <v>10811638.02</v>
      </c>
      <c r="L55" s="51">
        <v>3269782.61</v>
      </c>
      <c r="M55" s="51">
        <v>18149158.98</v>
      </c>
      <c r="N55" s="51">
        <v>64438.57</v>
      </c>
      <c r="O55" s="51">
        <v>13692.56</v>
      </c>
      <c r="P55" s="51">
        <v>89960.21</v>
      </c>
      <c r="Q55" s="51">
        <v>4043563.78</v>
      </c>
      <c r="R55" s="51">
        <v>0</v>
      </c>
      <c r="S55" s="51">
        <v>78572.56</v>
      </c>
      <c r="T55" s="51">
        <v>9424717.3100000005</v>
      </c>
      <c r="U55" s="51">
        <v>0</v>
      </c>
      <c r="V55" s="51">
        <v>7537747</v>
      </c>
      <c r="W55" s="51">
        <v>105553.55</v>
      </c>
      <c r="X55" s="51">
        <v>0</v>
      </c>
      <c r="Y55" s="51">
        <v>0</v>
      </c>
      <c r="Z55" s="51">
        <v>56169814.75</v>
      </c>
      <c r="AA55" s="51">
        <v>278414.81</v>
      </c>
      <c r="AB55" s="51">
        <v>56448229.560000002</v>
      </c>
      <c r="AC55" s="52">
        <v>0.13314200000000001</v>
      </c>
      <c r="AD55" s="52">
        <v>5.0599999999999999E-2</v>
      </c>
      <c r="AE55" s="51">
        <v>2843246.84</v>
      </c>
      <c r="AF55" s="51">
        <v>0</v>
      </c>
      <c r="AG55" s="51">
        <v>0</v>
      </c>
      <c r="AH55" s="51">
        <v>0</v>
      </c>
      <c r="AI55" s="51">
        <v>0</v>
      </c>
      <c r="AJ55" s="51">
        <f t="shared" si="1"/>
        <v>0</v>
      </c>
      <c r="AK55" s="51">
        <v>1413674.67</v>
      </c>
      <c r="AL55" s="51">
        <v>115078.96</v>
      </c>
      <c r="AM55" s="51">
        <v>298922.05</v>
      </c>
      <c r="AN55" s="51">
        <v>69110.64</v>
      </c>
      <c r="AO55" s="51">
        <v>169167.83</v>
      </c>
      <c r="AP55" s="51">
        <v>34700</v>
      </c>
      <c r="AQ55" s="51">
        <v>63420.33</v>
      </c>
      <c r="AR55" s="51">
        <v>11025</v>
      </c>
      <c r="AS55" s="51">
        <v>800</v>
      </c>
      <c r="AT55" s="51">
        <v>25763.13</v>
      </c>
      <c r="AU55" s="51">
        <v>134386.66</v>
      </c>
      <c r="AV55" s="51">
        <v>38094.519999999997</v>
      </c>
      <c r="AW55" s="51">
        <v>0</v>
      </c>
      <c r="AX55" s="51">
        <v>14556.72</v>
      </c>
      <c r="AY55" s="51">
        <v>27755.77</v>
      </c>
      <c r="AZ55" s="51">
        <v>138744.42000000001</v>
      </c>
      <c r="BA55" s="51">
        <v>0</v>
      </c>
      <c r="BB55" s="51">
        <v>2650687.31</v>
      </c>
      <c r="BC55" s="52">
        <f t="shared" si="2"/>
        <v>0</v>
      </c>
      <c r="BD55" s="51">
        <v>922515.24</v>
      </c>
      <c r="BE55" s="51">
        <v>6931721.4199999999</v>
      </c>
      <c r="BF55" s="51">
        <v>81.08</v>
      </c>
      <c r="BG55" s="51">
        <v>198867</v>
      </c>
      <c r="BH55" s="51">
        <v>572</v>
      </c>
      <c r="BI55" s="51">
        <v>420191.72</v>
      </c>
      <c r="BJ55" s="51">
        <v>0</v>
      </c>
      <c r="BK55" s="51">
        <v>0</v>
      </c>
      <c r="BL55" s="51">
        <v>0</v>
      </c>
      <c r="BM55" s="51">
        <f t="shared" si="3"/>
        <v>0</v>
      </c>
      <c r="BN55" s="51">
        <v>0</v>
      </c>
      <c r="BO55" s="51">
        <v>10214</v>
      </c>
      <c r="BP55" s="51">
        <v>2780</v>
      </c>
      <c r="BQ55" s="51">
        <v>275</v>
      </c>
      <c r="BR55" s="51">
        <v>0</v>
      </c>
      <c r="BS55" s="51">
        <v>-15</v>
      </c>
      <c r="BT55" s="51">
        <v>-73</v>
      </c>
      <c r="BU55" s="51">
        <v>-480</v>
      </c>
      <c r="BV55" s="51">
        <v>-1289</v>
      </c>
      <c r="BW55" s="51">
        <v>0</v>
      </c>
      <c r="BX55" s="51">
        <v>0</v>
      </c>
      <c r="BY55" s="51">
        <v>0</v>
      </c>
      <c r="BZ55" s="51">
        <v>-1853</v>
      </c>
      <c r="CA55" s="51">
        <v>-6</v>
      </c>
      <c r="CB55" s="51">
        <v>9553</v>
      </c>
      <c r="CC55" s="51">
        <v>48</v>
      </c>
      <c r="CD55" s="51">
        <v>273</v>
      </c>
      <c r="CE55" s="51">
        <v>122</v>
      </c>
      <c r="CF55" s="51">
        <v>899</v>
      </c>
      <c r="CG55" s="51">
        <v>521</v>
      </c>
      <c r="CH55" s="51">
        <v>5</v>
      </c>
    </row>
    <row r="56" spans="1:86" s="9" customFormat="1" ht="15.6" customHeight="1" x14ac:dyDescent="0.3">
      <c r="A56" s="51">
        <v>5</v>
      </c>
      <c r="B56" s="54" t="s">
        <v>183</v>
      </c>
      <c r="C56" s="54" t="s">
        <v>184</v>
      </c>
      <c r="D56" s="27" t="s">
        <v>372</v>
      </c>
      <c r="E56" s="27" t="s">
        <v>332</v>
      </c>
      <c r="F56" s="27" t="s">
        <v>388</v>
      </c>
      <c r="G56" s="51">
        <v>23992858.390000001</v>
      </c>
      <c r="H56" s="51">
        <v>23992858.390000001</v>
      </c>
      <c r="I56" s="51">
        <v>601857.53</v>
      </c>
      <c r="J56" s="51">
        <f t="shared" si="0"/>
        <v>23391000.859999999</v>
      </c>
      <c r="K56" s="51">
        <v>2052740.59</v>
      </c>
      <c r="L56" s="51">
        <v>1195303.8</v>
      </c>
      <c r="M56" s="51">
        <v>9383565.5999999996</v>
      </c>
      <c r="N56" s="51">
        <v>0</v>
      </c>
      <c r="O56" s="51">
        <v>0</v>
      </c>
      <c r="P56" s="51">
        <v>18860.57</v>
      </c>
      <c r="Q56" s="51">
        <v>1479301.02</v>
      </c>
      <c r="R56" s="51">
        <v>0</v>
      </c>
      <c r="S56" s="51">
        <v>0</v>
      </c>
      <c r="T56" s="51">
        <v>4587938.0199999996</v>
      </c>
      <c r="U56" s="51">
        <v>0</v>
      </c>
      <c r="V56" s="51">
        <v>3333720.66</v>
      </c>
      <c r="W56" s="51">
        <v>223229.64</v>
      </c>
      <c r="X56" s="51">
        <v>0</v>
      </c>
      <c r="Y56" s="51">
        <v>0</v>
      </c>
      <c r="Z56" s="51">
        <v>23532949.59</v>
      </c>
      <c r="AA56" s="51">
        <v>223229.64</v>
      </c>
      <c r="AB56" s="51">
        <v>23756179.23</v>
      </c>
      <c r="AC56" s="52">
        <v>3.9100240000000001E-2</v>
      </c>
      <c r="AD56" s="52">
        <v>6.3E-2</v>
      </c>
      <c r="AE56" s="51">
        <v>1481519.33</v>
      </c>
      <c r="AF56" s="51">
        <v>0</v>
      </c>
      <c r="AG56" s="51">
        <v>0</v>
      </c>
      <c r="AH56" s="51">
        <v>0</v>
      </c>
      <c r="AI56" s="51">
        <v>0</v>
      </c>
      <c r="AJ56" s="51">
        <f t="shared" si="1"/>
        <v>0</v>
      </c>
      <c r="AK56" s="51">
        <v>664222.1</v>
      </c>
      <c r="AL56" s="51">
        <v>54161.89</v>
      </c>
      <c r="AM56" s="51">
        <v>182854.59</v>
      </c>
      <c r="AN56" s="51">
        <v>0</v>
      </c>
      <c r="AO56" s="51">
        <v>129857.4</v>
      </c>
      <c r="AP56" s="51">
        <v>26943.3</v>
      </c>
      <c r="AQ56" s="51">
        <v>58382.28</v>
      </c>
      <c r="AR56" s="51">
        <v>11025</v>
      </c>
      <c r="AS56" s="51">
        <v>8183.71</v>
      </c>
      <c r="AT56" s="51">
        <v>5688.7</v>
      </c>
      <c r="AU56" s="51">
        <v>77120.899999999994</v>
      </c>
      <c r="AV56" s="51">
        <v>22089.15</v>
      </c>
      <c r="AW56" s="51">
        <v>13898.35</v>
      </c>
      <c r="AX56" s="51">
        <v>840</v>
      </c>
      <c r="AY56" s="51">
        <v>9212.1</v>
      </c>
      <c r="AZ56" s="51">
        <v>68862.83</v>
      </c>
      <c r="BA56" s="51">
        <v>0</v>
      </c>
      <c r="BB56" s="51">
        <v>1382943.36</v>
      </c>
      <c r="BC56" s="52">
        <f t="shared" si="2"/>
        <v>0</v>
      </c>
      <c r="BD56" s="51">
        <v>336769.81</v>
      </c>
      <c r="BE56" s="51">
        <v>601356.63</v>
      </c>
      <c r="BF56" s="51">
        <v>0</v>
      </c>
      <c r="BG56" s="51">
        <v>198294.99</v>
      </c>
      <c r="BH56" s="51">
        <v>0</v>
      </c>
      <c r="BI56" s="51">
        <v>139910.56</v>
      </c>
      <c r="BJ56" s="51">
        <v>0</v>
      </c>
      <c r="BK56" s="51">
        <v>0</v>
      </c>
      <c r="BL56" s="51">
        <v>0</v>
      </c>
      <c r="BM56" s="51">
        <f t="shared" si="3"/>
        <v>0</v>
      </c>
      <c r="BN56" s="51">
        <v>0</v>
      </c>
      <c r="BO56" s="51">
        <v>4763</v>
      </c>
      <c r="BP56" s="51">
        <v>1112</v>
      </c>
      <c r="BQ56" s="51">
        <v>30</v>
      </c>
      <c r="BR56" s="51">
        <v>-30</v>
      </c>
      <c r="BS56" s="51">
        <v>-12</v>
      </c>
      <c r="BT56" s="51">
        <v>-79</v>
      </c>
      <c r="BU56" s="51">
        <v>-77</v>
      </c>
      <c r="BV56" s="51">
        <v>-449</v>
      </c>
      <c r="BW56" s="51">
        <v>2</v>
      </c>
      <c r="BX56" s="51">
        <v>-4</v>
      </c>
      <c r="BY56" s="51">
        <v>10</v>
      </c>
      <c r="BZ56" s="51">
        <v>-622</v>
      </c>
      <c r="CA56" s="51">
        <v>-3</v>
      </c>
      <c r="CB56" s="51">
        <v>4641</v>
      </c>
      <c r="CC56" s="51">
        <v>4</v>
      </c>
      <c r="CD56" s="51">
        <v>121</v>
      </c>
      <c r="CE56" s="51">
        <v>71</v>
      </c>
      <c r="CF56" s="51">
        <v>419</v>
      </c>
      <c r="CG56" s="51">
        <v>16</v>
      </c>
      <c r="CH56" s="51">
        <v>7</v>
      </c>
    </row>
    <row r="57" spans="1:86" s="9" customFormat="1" ht="15.6" customHeight="1" x14ac:dyDescent="0.3">
      <c r="A57" s="51">
        <v>5</v>
      </c>
      <c r="B57" s="54" t="s">
        <v>190</v>
      </c>
      <c r="C57" s="54" t="s">
        <v>191</v>
      </c>
      <c r="D57" s="27" t="s">
        <v>395</v>
      </c>
      <c r="E57" s="27" t="s">
        <v>327</v>
      </c>
      <c r="F57" s="27" t="s">
        <v>386</v>
      </c>
      <c r="G57" s="51">
        <v>28972890.559999999</v>
      </c>
      <c r="H57" s="51">
        <v>28972890.559999999</v>
      </c>
      <c r="I57" s="51">
        <v>760415.95</v>
      </c>
      <c r="J57" s="51">
        <f t="shared" si="0"/>
        <v>28212474.609999999</v>
      </c>
      <c r="K57" s="51">
        <v>6091576.0899999999</v>
      </c>
      <c r="L57" s="51">
        <v>1755625.91</v>
      </c>
      <c r="M57" s="51">
        <v>11140817.800000001</v>
      </c>
      <c r="N57" s="51">
        <v>149584.85</v>
      </c>
      <c r="O57" s="51">
        <v>76243.11</v>
      </c>
      <c r="P57" s="51">
        <v>0</v>
      </c>
      <c r="Q57" s="51">
        <v>947583.59</v>
      </c>
      <c r="R57" s="51">
        <v>31650.67</v>
      </c>
      <c r="S57" s="51">
        <v>3055.41</v>
      </c>
      <c r="T57" s="51">
        <v>2563948.1800000002</v>
      </c>
      <c r="U57" s="51">
        <v>20474.27</v>
      </c>
      <c r="V57" s="51">
        <v>2536596.29</v>
      </c>
      <c r="W57" s="51">
        <v>383932.57</v>
      </c>
      <c r="X57" s="51">
        <v>0</v>
      </c>
      <c r="Y57" s="51">
        <v>0</v>
      </c>
      <c r="Z57" s="51">
        <v>26726429.210000001</v>
      </c>
      <c r="AA57" s="51">
        <v>947472.38</v>
      </c>
      <c r="AB57" s="51">
        <v>27673901.59</v>
      </c>
      <c r="AC57" s="52">
        <v>0.15094830000000001</v>
      </c>
      <c r="AD57" s="52">
        <v>6.25E-2</v>
      </c>
      <c r="AE57" s="51">
        <v>1669807.08</v>
      </c>
      <c r="AF57" s="51">
        <v>0</v>
      </c>
      <c r="AG57" s="51">
        <v>0</v>
      </c>
      <c r="AH57" s="51">
        <v>0</v>
      </c>
      <c r="AI57" s="51">
        <v>0</v>
      </c>
      <c r="AJ57" s="51">
        <f t="shared" si="1"/>
        <v>0</v>
      </c>
      <c r="AK57" s="51">
        <v>762676.44</v>
      </c>
      <c r="AL57" s="51">
        <v>58288.9</v>
      </c>
      <c r="AM57" s="51">
        <v>167835.58</v>
      </c>
      <c r="AN57" s="51">
        <v>1865</v>
      </c>
      <c r="AO57" s="51">
        <v>49856.21</v>
      </c>
      <c r="AP57" s="51">
        <v>0</v>
      </c>
      <c r="AQ57" s="51">
        <v>92073.919999999998</v>
      </c>
      <c r="AR57" s="51">
        <v>11025</v>
      </c>
      <c r="AS57" s="51">
        <v>350</v>
      </c>
      <c r="AT57" s="51">
        <v>137359.4</v>
      </c>
      <c r="AU57" s="51">
        <v>39600.589999999997</v>
      </c>
      <c r="AV57" s="51">
        <v>12170.29</v>
      </c>
      <c r="AW57" s="51">
        <v>0</v>
      </c>
      <c r="AX57" s="51">
        <v>8310.2900000000009</v>
      </c>
      <c r="AY57" s="51">
        <v>1599.58</v>
      </c>
      <c r="AZ57" s="51">
        <v>86910.46</v>
      </c>
      <c r="BA57" s="51">
        <v>0</v>
      </c>
      <c r="BB57" s="51">
        <v>1472484.22</v>
      </c>
      <c r="BC57" s="52">
        <f t="shared" si="2"/>
        <v>0</v>
      </c>
      <c r="BD57" s="51">
        <v>155682.71</v>
      </c>
      <c r="BE57" s="51">
        <v>4217727.1100000003</v>
      </c>
      <c r="BF57" s="51">
        <v>0</v>
      </c>
      <c r="BG57" s="51">
        <v>198295</v>
      </c>
      <c r="BH57" s="51">
        <v>0</v>
      </c>
      <c r="BI57" s="51">
        <v>168648.52</v>
      </c>
      <c r="BJ57" s="51">
        <v>0</v>
      </c>
      <c r="BK57" s="51">
        <v>0</v>
      </c>
      <c r="BL57" s="51">
        <v>0</v>
      </c>
      <c r="BM57" s="51">
        <f t="shared" si="3"/>
        <v>0</v>
      </c>
      <c r="BN57" s="51">
        <v>0</v>
      </c>
      <c r="BO57" s="51">
        <v>4602</v>
      </c>
      <c r="BP57" s="51">
        <v>1465</v>
      </c>
      <c r="BQ57" s="51">
        <v>0</v>
      </c>
      <c r="BR57" s="51">
        <v>-18</v>
      </c>
      <c r="BS57" s="51">
        <v>-26</v>
      </c>
      <c r="BT57" s="51">
        <v>-44</v>
      </c>
      <c r="BU57" s="51">
        <v>-99</v>
      </c>
      <c r="BV57" s="51">
        <v>-531</v>
      </c>
      <c r="BW57" s="51">
        <v>0</v>
      </c>
      <c r="BX57" s="51">
        <v>0</v>
      </c>
      <c r="BY57" s="51">
        <v>0</v>
      </c>
      <c r="BZ57" s="51">
        <v>-804</v>
      </c>
      <c r="CA57" s="51">
        <v>-1</v>
      </c>
      <c r="CB57" s="51">
        <v>4544</v>
      </c>
      <c r="CC57" s="51">
        <v>3</v>
      </c>
      <c r="CD57" s="51">
        <v>186</v>
      </c>
      <c r="CE57" s="51">
        <v>93</v>
      </c>
      <c r="CF57" s="51">
        <v>246</v>
      </c>
      <c r="CG57" s="51">
        <v>254</v>
      </c>
      <c r="CH57" s="51">
        <v>10</v>
      </c>
    </row>
    <row r="58" spans="1:86" s="9" customFormat="1" ht="15.6" customHeight="1" x14ac:dyDescent="0.3">
      <c r="A58" s="51">
        <v>6</v>
      </c>
      <c r="B58" s="54" t="s">
        <v>10</v>
      </c>
      <c r="C58" s="54" t="s">
        <v>11</v>
      </c>
      <c r="D58" s="27" t="s">
        <v>396</v>
      </c>
      <c r="E58" s="27" t="s">
        <v>327</v>
      </c>
      <c r="F58" s="27" t="s">
        <v>397</v>
      </c>
      <c r="G58" s="51">
        <v>32068336.329999998</v>
      </c>
      <c r="H58" s="51">
        <v>32068336.329999998</v>
      </c>
      <c r="I58" s="51">
        <v>726997.2</v>
      </c>
      <c r="J58" s="51">
        <f t="shared" si="0"/>
        <v>31341339.129999999</v>
      </c>
      <c r="K58" s="51">
        <v>0</v>
      </c>
      <c r="L58" s="51">
        <v>5861501.7800000003</v>
      </c>
      <c r="M58" s="51">
        <v>9523281.5700000003</v>
      </c>
      <c r="N58" s="51">
        <v>0</v>
      </c>
      <c r="O58" s="51">
        <v>104856.44</v>
      </c>
      <c r="P58" s="51">
        <v>333687.56</v>
      </c>
      <c r="Q58" s="51">
        <v>2363805.87</v>
      </c>
      <c r="R58" s="51">
        <v>0</v>
      </c>
      <c r="S58" s="51">
        <v>0</v>
      </c>
      <c r="T58" s="51">
        <v>6323335.3399999999</v>
      </c>
      <c r="U58" s="51">
        <v>21898.1</v>
      </c>
      <c r="V58" s="51">
        <v>4111782.64</v>
      </c>
      <c r="W58" s="51">
        <v>19655.82</v>
      </c>
      <c r="X58" s="51">
        <v>0</v>
      </c>
      <c r="Y58" s="51">
        <v>0</v>
      </c>
      <c r="Z58" s="51">
        <v>30900459.84</v>
      </c>
      <c r="AA58" s="51">
        <v>223157.44</v>
      </c>
      <c r="AB58" s="51">
        <v>31123617.280000001</v>
      </c>
      <c r="AC58" s="52">
        <v>7.4396110000000001E-2</v>
      </c>
      <c r="AD58" s="52">
        <v>7.6399999999999996E-2</v>
      </c>
      <c r="AE58" s="51">
        <v>2361166.98</v>
      </c>
      <c r="AF58" s="51">
        <v>0</v>
      </c>
      <c r="AG58" s="51">
        <v>0</v>
      </c>
      <c r="AH58" s="51">
        <v>0</v>
      </c>
      <c r="AI58" s="51">
        <v>0</v>
      </c>
      <c r="AJ58" s="51">
        <f t="shared" si="1"/>
        <v>0</v>
      </c>
      <c r="AK58" s="51">
        <v>1125836.75</v>
      </c>
      <c r="AL58" s="51">
        <v>93555.72</v>
      </c>
      <c r="AM58" s="51">
        <v>202819.68</v>
      </c>
      <c r="AN58" s="51">
        <v>0</v>
      </c>
      <c r="AO58" s="51">
        <v>319352.78000000003</v>
      </c>
      <c r="AP58" s="51">
        <v>17851.95</v>
      </c>
      <c r="AQ58" s="51">
        <v>158506.63</v>
      </c>
      <c r="AR58" s="51">
        <v>12700</v>
      </c>
      <c r="AS58" s="51">
        <v>32810.35</v>
      </c>
      <c r="AT58" s="51">
        <v>65418.43</v>
      </c>
      <c r="AU58" s="51">
        <v>52810.76</v>
      </c>
      <c r="AV58" s="51">
        <v>35472.480000000003</v>
      </c>
      <c r="AW58" s="51">
        <v>25164.22</v>
      </c>
      <c r="AX58" s="51">
        <v>51887.28</v>
      </c>
      <c r="AY58" s="51">
        <v>27616.77</v>
      </c>
      <c r="AZ58" s="51">
        <v>82344.69</v>
      </c>
      <c r="BA58" s="51">
        <v>0</v>
      </c>
      <c r="BB58" s="51">
        <v>2373977.88</v>
      </c>
      <c r="BC58" s="52">
        <f t="shared" si="2"/>
        <v>0</v>
      </c>
      <c r="BD58" s="51">
        <v>206312.36</v>
      </c>
      <c r="BE58" s="51">
        <v>2179447.14</v>
      </c>
      <c r="BF58" s="51">
        <v>0</v>
      </c>
      <c r="BG58" s="51">
        <v>198295</v>
      </c>
      <c r="BH58" s="51">
        <v>0</v>
      </c>
      <c r="BI58" s="51">
        <v>314123.71999999997</v>
      </c>
      <c r="BJ58" s="51">
        <v>0</v>
      </c>
      <c r="BK58" s="51">
        <v>0</v>
      </c>
      <c r="BL58" s="51">
        <v>0</v>
      </c>
      <c r="BM58" s="51">
        <f t="shared" si="3"/>
        <v>0</v>
      </c>
      <c r="BN58" s="51">
        <v>0</v>
      </c>
      <c r="BO58" s="51">
        <v>5173</v>
      </c>
      <c r="BP58" s="51">
        <v>1939</v>
      </c>
      <c r="BQ58" s="51">
        <v>13</v>
      </c>
      <c r="BR58" s="51">
        <v>0</v>
      </c>
      <c r="BS58" s="51">
        <v>-53</v>
      </c>
      <c r="BT58" s="51">
        <v>-168</v>
      </c>
      <c r="BU58" s="51">
        <v>-477</v>
      </c>
      <c r="BV58" s="51">
        <v>-565</v>
      </c>
      <c r="BW58" s="51">
        <v>0</v>
      </c>
      <c r="BX58" s="51">
        <v>0</v>
      </c>
      <c r="BY58" s="51">
        <v>-11</v>
      </c>
      <c r="BZ58" s="51">
        <v>-738</v>
      </c>
      <c r="CA58" s="51">
        <v>-2</v>
      </c>
      <c r="CB58" s="51">
        <v>5111</v>
      </c>
      <c r="CC58" s="51">
        <v>1</v>
      </c>
      <c r="CD58" s="51">
        <v>106</v>
      </c>
      <c r="CE58" s="51">
        <v>66</v>
      </c>
      <c r="CF58" s="51">
        <v>380</v>
      </c>
      <c r="CG58" s="51">
        <v>172</v>
      </c>
      <c r="CH58" s="51">
        <v>6</v>
      </c>
    </row>
    <row r="59" spans="1:86" s="9" customFormat="1" ht="15.6" customHeight="1" x14ac:dyDescent="0.3">
      <c r="A59" s="51">
        <v>6</v>
      </c>
      <c r="B59" s="54" t="s">
        <v>54</v>
      </c>
      <c r="C59" s="54" t="s">
        <v>55</v>
      </c>
      <c r="D59" s="27" t="s">
        <v>398</v>
      </c>
      <c r="E59" s="27" t="s">
        <v>303</v>
      </c>
      <c r="F59" s="27" t="s">
        <v>397</v>
      </c>
      <c r="G59" s="51">
        <v>33703049.909999996</v>
      </c>
      <c r="H59" s="51">
        <v>33703049.909999996</v>
      </c>
      <c r="I59" s="51">
        <v>688744.63</v>
      </c>
      <c r="J59" s="51">
        <f t="shared" si="0"/>
        <v>33014305.279999997</v>
      </c>
      <c r="K59" s="51">
        <v>133050.84</v>
      </c>
      <c r="L59" s="51">
        <v>4655278.6399999997</v>
      </c>
      <c r="M59" s="51">
        <v>7874790.6100000003</v>
      </c>
      <c r="N59" s="51">
        <v>0</v>
      </c>
      <c r="O59" s="51">
        <v>6079.81</v>
      </c>
      <c r="P59" s="51">
        <v>0</v>
      </c>
      <c r="Q59" s="51">
        <v>3007732.55</v>
      </c>
      <c r="R59" s="51">
        <v>0</v>
      </c>
      <c r="S59" s="51">
        <v>50</v>
      </c>
      <c r="T59" s="51">
        <v>11508049.75</v>
      </c>
      <c r="U59" s="51">
        <v>267660.96999999997</v>
      </c>
      <c r="V59" s="51">
        <v>3055166.7</v>
      </c>
      <c r="W59" s="51">
        <v>147241.29999999999</v>
      </c>
      <c r="X59" s="51">
        <v>0</v>
      </c>
      <c r="Y59" s="51">
        <v>0</v>
      </c>
      <c r="Z59" s="51">
        <v>32698222.670000002</v>
      </c>
      <c r="AA59" s="51">
        <v>153371.10999999999</v>
      </c>
      <c r="AB59" s="51">
        <v>32851593.780000001</v>
      </c>
      <c r="AC59" s="52">
        <v>0.14237230000000001</v>
      </c>
      <c r="AD59" s="52">
        <v>6.7199999999999996E-2</v>
      </c>
      <c r="AE59" s="51">
        <v>2196492.61</v>
      </c>
      <c r="AF59" s="51">
        <v>0</v>
      </c>
      <c r="AG59" s="51">
        <v>0</v>
      </c>
      <c r="AH59" s="51">
        <v>0</v>
      </c>
      <c r="AI59" s="51">
        <v>0</v>
      </c>
      <c r="AJ59" s="51">
        <f t="shared" si="1"/>
        <v>0</v>
      </c>
      <c r="AK59" s="51">
        <v>963092.71</v>
      </c>
      <c r="AL59" s="51">
        <v>84220.95</v>
      </c>
      <c r="AM59" s="51">
        <v>291816.61</v>
      </c>
      <c r="AN59" s="51">
        <v>14027.71</v>
      </c>
      <c r="AO59" s="51">
        <v>192607.1</v>
      </c>
      <c r="AP59" s="51">
        <v>62563.5</v>
      </c>
      <c r="AQ59" s="51">
        <v>66382.83</v>
      </c>
      <c r="AR59" s="51">
        <v>9500</v>
      </c>
      <c r="AS59" s="51">
        <v>12336</v>
      </c>
      <c r="AT59" s="51">
        <v>130514.24000000001</v>
      </c>
      <c r="AU59" s="51">
        <v>89708.12</v>
      </c>
      <c r="AV59" s="51">
        <v>17542.61</v>
      </c>
      <c r="AW59" s="51">
        <v>316.39999999999998</v>
      </c>
      <c r="AX59" s="51">
        <v>584.07000000000005</v>
      </c>
      <c r="AY59" s="51">
        <v>16080.36</v>
      </c>
      <c r="AZ59" s="51">
        <v>35597.01</v>
      </c>
      <c r="BA59" s="51">
        <v>0</v>
      </c>
      <c r="BB59" s="51">
        <v>2098101.4300000002</v>
      </c>
      <c r="BC59" s="52">
        <f t="shared" si="2"/>
        <v>0</v>
      </c>
      <c r="BD59" s="51">
        <v>842517.63</v>
      </c>
      <c r="BE59" s="51">
        <v>3955863.32</v>
      </c>
      <c r="BF59" s="51">
        <v>1.17</v>
      </c>
      <c r="BG59" s="51">
        <v>198295</v>
      </c>
      <c r="BH59" s="51">
        <v>0</v>
      </c>
      <c r="BI59" s="51">
        <v>435298.83</v>
      </c>
      <c r="BJ59" s="51">
        <v>0</v>
      </c>
      <c r="BK59" s="51">
        <v>0</v>
      </c>
      <c r="BL59" s="51">
        <v>0</v>
      </c>
      <c r="BM59" s="51">
        <f t="shared" si="3"/>
        <v>0</v>
      </c>
      <c r="BN59" s="51">
        <v>0</v>
      </c>
      <c r="BO59" s="51">
        <v>4254</v>
      </c>
      <c r="BP59" s="51">
        <v>1257</v>
      </c>
      <c r="BQ59" s="51">
        <v>1</v>
      </c>
      <c r="BR59" s="51">
        <v>-8</v>
      </c>
      <c r="BS59" s="51">
        <v>-106</v>
      </c>
      <c r="BT59" s="51">
        <v>-139</v>
      </c>
      <c r="BU59" s="51">
        <v>-465</v>
      </c>
      <c r="BV59" s="51">
        <v>-335</v>
      </c>
      <c r="BW59" s="51">
        <v>13</v>
      </c>
      <c r="BX59" s="51">
        <v>0</v>
      </c>
      <c r="BY59" s="51">
        <v>513</v>
      </c>
      <c r="BZ59" s="51">
        <v>-564</v>
      </c>
      <c r="CA59" s="51">
        <v>-2</v>
      </c>
      <c r="CB59" s="51">
        <v>4419</v>
      </c>
      <c r="CC59" s="51">
        <v>35</v>
      </c>
      <c r="CD59" s="51">
        <v>115</v>
      </c>
      <c r="CE59" s="51">
        <v>45</v>
      </c>
      <c r="CF59" s="51">
        <v>400</v>
      </c>
      <c r="CG59" s="51">
        <v>1</v>
      </c>
      <c r="CH59" s="51">
        <v>3</v>
      </c>
    </row>
    <row r="60" spans="1:86" ht="15.6" customHeight="1" x14ac:dyDescent="0.3">
      <c r="A60" s="36">
        <v>6</v>
      </c>
      <c r="B60" s="36" t="s">
        <v>399</v>
      </c>
      <c r="C60" s="36" t="s">
        <v>400</v>
      </c>
      <c r="D60" s="36" t="s">
        <v>401</v>
      </c>
      <c r="E60" s="36" t="s">
        <v>327</v>
      </c>
      <c r="F60" s="36" t="s">
        <v>397</v>
      </c>
      <c r="G60" s="28">
        <v>14811770</v>
      </c>
      <c r="H60" s="28">
        <v>14826529</v>
      </c>
      <c r="I60" s="28">
        <v>366686</v>
      </c>
      <c r="J60" s="23">
        <f t="shared" si="0"/>
        <v>14445084</v>
      </c>
      <c r="K60" s="28">
        <v>0</v>
      </c>
      <c r="L60" s="28">
        <v>1143649</v>
      </c>
      <c r="M60" s="28">
        <v>5693426</v>
      </c>
      <c r="N60" s="28">
        <v>0</v>
      </c>
      <c r="O60" s="28">
        <v>0</v>
      </c>
      <c r="P60" s="28">
        <v>0</v>
      </c>
      <c r="Q60" s="28">
        <v>1241158</v>
      </c>
      <c r="R60" s="28">
        <v>0</v>
      </c>
      <c r="S60" s="28">
        <v>0</v>
      </c>
      <c r="T60" s="28">
        <v>4144001</v>
      </c>
      <c r="U60" s="28">
        <v>0</v>
      </c>
      <c r="V60" s="28">
        <v>1237496</v>
      </c>
      <c r="W60" s="28">
        <v>3207</v>
      </c>
      <c r="X60" s="28">
        <v>0</v>
      </c>
      <c r="Y60" s="28">
        <v>47375</v>
      </c>
      <c r="Z60" s="28">
        <v>14809122</v>
      </c>
      <c r="AA60" s="28">
        <v>65384</v>
      </c>
      <c r="AB60" s="28">
        <v>14874506</v>
      </c>
      <c r="AC60" s="32">
        <f>1089687/14811770</f>
        <v>7.3568992767238481E-2</v>
      </c>
      <c r="AD60" s="32">
        <f>1355623/14878563</f>
        <v>9.1112495205350141E-2</v>
      </c>
      <c r="AE60" s="31">
        <v>1355643</v>
      </c>
      <c r="AF60" s="31">
        <v>6251</v>
      </c>
      <c r="AG60" s="31">
        <v>69441</v>
      </c>
      <c r="AH60" s="31">
        <v>8552</v>
      </c>
      <c r="AI60" s="31">
        <v>1251</v>
      </c>
      <c r="AJ60" s="23">
        <f t="shared" si="1"/>
        <v>9803</v>
      </c>
      <c r="AK60" s="31">
        <v>628921</v>
      </c>
      <c r="AL60" s="31">
        <v>56946</v>
      </c>
      <c r="AM60" s="31">
        <v>160268</v>
      </c>
      <c r="AN60" s="31">
        <v>0</v>
      </c>
      <c r="AO60" s="31">
        <v>91272</v>
      </c>
      <c r="AP60" s="31">
        <v>53000</v>
      </c>
      <c r="AQ60" s="31">
        <v>59911</v>
      </c>
      <c r="AR60" s="31">
        <v>9500</v>
      </c>
      <c r="AS60" s="31">
        <v>0</v>
      </c>
      <c r="AT60" s="31">
        <v>38639</v>
      </c>
      <c r="AU60" s="31">
        <f>3601+17478+24252</f>
        <v>45331</v>
      </c>
      <c r="AV60" s="31">
        <v>2639</v>
      </c>
      <c r="AW60" s="31">
        <v>2240</v>
      </c>
      <c r="AX60" s="31">
        <v>13895</v>
      </c>
      <c r="AY60" s="31">
        <v>9899</v>
      </c>
      <c r="AZ60" s="31">
        <v>38261</v>
      </c>
      <c r="BA60" s="31">
        <v>0</v>
      </c>
      <c r="BB60" s="31">
        <v>1271626</v>
      </c>
      <c r="BC60" s="49">
        <f t="shared" si="2"/>
        <v>0</v>
      </c>
      <c r="BD60" s="31">
        <v>0</v>
      </c>
      <c r="BE60" s="31">
        <v>1089867</v>
      </c>
      <c r="BF60" s="31">
        <v>0</v>
      </c>
      <c r="BG60" s="31">
        <v>131825</v>
      </c>
      <c r="BH60" s="31">
        <v>0</v>
      </c>
      <c r="BI60" s="31">
        <v>419060</v>
      </c>
      <c r="BJ60" s="31">
        <v>0</v>
      </c>
      <c r="BK60" s="31">
        <v>0</v>
      </c>
      <c r="BL60" s="31">
        <v>0</v>
      </c>
      <c r="BM60" s="23">
        <f t="shared" si="3"/>
        <v>0</v>
      </c>
      <c r="BN60" s="31">
        <v>0</v>
      </c>
      <c r="BO60" s="31">
        <v>3317</v>
      </c>
      <c r="BP60" s="31">
        <v>436</v>
      </c>
      <c r="BQ60" s="31">
        <v>0</v>
      </c>
      <c r="BR60" s="31">
        <v>0</v>
      </c>
      <c r="BS60" s="31">
        <v>-6</v>
      </c>
      <c r="BT60" s="31">
        <v>-39</v>
      </c>
      <c r="BU60" s="31">
        <v>-38</v>
      </c>
      <c r="BV60" s="31">
        <v>-187</v>
      </c>
      <c r="BW60" s="31">
        <v>0</v>
      </c>
      <c r="BX60" s="31">
        <v>0</v>
      </c>
      <c r="BY60" s="31">
        <v>-1</v>
      </c>
      <c r="BZ60" s="31">
        <v>-436</v>
      </c>
      <c r="CA60" s="31">
        <v>0</v>
      </c>
      <c r="CB60" s="31">
        <v>3046</v>
      </c>
      <c r="CC60" s="31">
        <v>4</v>
      </c>
      <c r="CD60" s="31">
        <v>76</v>
      </c>
      <c r="CE60" s="31">
        <v>41</v>
      </c>
      <c r="CF60" s="31">
        <v>311</v>
      </c>
      <c r="CG60" s="31">
        <v>8</v>
      </c>
      <c r="CH60" s="31">
        <v>0</v>
      </c>
    </row>
    <row r="61" spans="1:86" s="9" customFormat="1" ht="15.6" customHeight="1" x14ac:dyDescent="0.3">
      <c r="A61" s="51">
        <v>6</v>
      </c>
      <c r="B61" s="54" t="s">
        <v>153</v>
      </c>
      <c r="C61" s="54" t="s">
        <v>19</v>
      </c>
      <c r="D61" s="27" t="s">
        <v>402</v>
      </c>
      <c r="E61" s="27" t="s">
        <v>327</v>
      </c>
      <c r="F61" s="27" t="s">
        <v>397</v>
      </c>
      <c r="G61" s="51">
        <v>62889473.329999998</v>
      </c>
      <c r="H61" s="51">
        <v>62889473.329999998</v>
      </c>
      <c r="I61" s="51">
        <v>1496645.26</v>
      </c>
      <c r="J61" s="51">
        <f t="shared" si="0"/>
        <v>61392828.07</v>
      </c>
      <c r="K61" s="51">
        <v>45343.11</v>
      </c>
      <c r="L61" s="51">
        <v>11827282.58</v>
      </c>
      <c r="M61" s="51">
        <v>16713973.66</v>
      </c>
      <c r="N61" s="51">
        <v>0</v>
      </c>
      <c r="O61" s="51">
        <v>0</v>
      </c>
      <c r="P61" s="51">
        <v>0</v>
      </c>
      <c r="Q61" s="51">
        <v>4831526.3600000003</v>
      </c>
      <c r="R61" s="51">
        <v>0</v>
      </c>
      <c r="S61" s="51">
        <v>0</v>
      </c>
      <c r="T61" s="51">
        <v>14242825.060000001</v>
      </c>
      <c r="U61" s="51">
        <v>0</v>
      </c>
      <c r="V61" s="51">
        <v>7227999.4199999999</v>
      </c>
      <c r="W61" s="51">
        <v>806494.64</v>
      </c>
      <c r="X61" s="51">
        <v>0</v>
      </c>
      <c r="Y61" s="51">
        <v>0</v>
      </c>
      <c r="Z61" s="51">
        <v>60085528.920000002</v>
      </c>
      <c r="AA61" s="51">
        <v>1129198.1399999999</v>
      </c>
      <c r="AB61" s="51">
        <v>61214727.060000002</v>
      </c>
      <c r="AC61" s="52">
        <v>6.9708119999999998E-2</v>
      </c>
      <c r="AD61" s="52">
        <v>8.6499999999999994E-2</v>
      </c>
      <c r="AE61" s="51">
        <v>5196578.7300000004</v>
      </c>
      <c r="AF61" s="51">
        <v>0</v>
      </c>
      <c r="AG61" s="51">
        <v>0</v>
      </c>
      <c r="AH61" s="51">
        <v>0</v>
      </c>
      <c r="AI61" s="51">
        <v>103.19</v>
      </c>
      <c r="AJ61" s="51">
        <f t="shared" si="1"/>
        <v>103.19</v>
      </c>
      <c r="AK61" s="51">
        <v>2251536.04</v>
      </c>
      <c r="AL61" s="51">
        <v>177214.09</v>
      </c>
      <c r="AM61" s="51">
        <v>566855.5</v>
      </c>
      <c r="AN61" s="51">
        <v>17294.099999999999</v>
      </c>
      <c r="AO61" s="51">
        <v>542182.41</v>
      </c>
      <c r="AP61" s="51">
        <v>86449.14</v>
      </c>
      <c r="AQ61" s="51">
        <v>172880.12</v>
      </c>
      <c r="AR61" s="51">
        <v>15800</v>
      </c>
      <c r="AS61" s="51">
        <v>31750.04</v>
      </c>
      <c r="AT61" s="51">
        <v>250932.95</v>
      </c>
      <c r="AU61" s="51">
        <v>266829.87</v>
      </c>
      <c r="AV61" s="51">
        <v>46876.08</v>
      </c>
      <c r="AW61" s="51">
        <v>45645.93</v>
      </c>
      <c r="AX61" s="51">
        <v>2149.2800000000002</v>
      </c>
      <c r="AY61" s="51">
        <v>74580.23</v>
      </c>
      <c r="AZ61" s="51">
        <v>162631.32</v>
      </c>
      <c r="BA61" s="51">
        <v>0</v>
      </c>
      <c r="BB61" s="51">
        <v>4880896.99</v>
      </c>
      <c r="BC61" s="52">
        <f t="shared" si="2"/>
        <v>0</v>
      </c>
      <c r="BD61" s="51">
        <v>840340.06</v>
      </c>
      <c r="BE61" s="51">
        <v>3543567.21</v>
      </c>
      <c r="BF61" s="51">
        <v>3795.02</v>
      </c>
      <c r="BG61" s="51">
        <v>198294.98</v>
      </c>
      <c r="BH61" s="51">
        <v>0</v>
      </c>
      <c r="BI61" s="51">
        <v>1142267.1299999999</v>
      </c>
      <c r="BJ61" s="51">
        <v>0</v>
      </c>
      <c r="BK61" s="51">
        <v>0</v>
      </c>
      <c r="BL61" s="51">
        <v>0</v>
      </c>
      <c r="BM61" s="51">
        <f t="shared" si="3"/>
        <v>0</v>
      </c>
      <c r="BN61" s="51">
        <v>0</v>
      </c>
      <c r="BO61" s="51">
        <v>10330</v>
      </c>
      <c r="BP61" s="51">
        <v>3578</v>
      </c>
      <c r="BQ61" s="51">
        <v>69</v>
      </c>
      <c r="BR61" s="51">
        <v>-68</v>
      </c>
      <c r="BS61" s="51">
        <v>-186</v>
      </c>
      <c r="BT61" s="51">
        <v>-389</v>
      </c>
      <c r="BU61" s="51">
        <v>-1194</v>
      </c>
      <c r="BV61" s="51">
        <v>-1563</v>
      </c>
      <c r="BW61" s="51">
        <v>1</v>
      </c>
      <c r="BX61" s="51">
        <v>-15</v>
      </c>
      <c r="BY61" s="51">
        <v>19</v>
      </c>
      <c r="BZ61" s="51">
        <v>-1394</v>
      </c>
      <c r="CA61" s="51">
        <v>-1</v>
      </c>
      <c r="CB61" s="51">
        <v>9187</v>
      </c>
      <c r="CC61" s="51">
        <v>13</v>
      </c>
      <c r="CD61" s="51">
        <v>241</v>
      </c>
      <c r="CE61" s="51">
        <v>143</v>
      </c>
      <c r="CF61" s="51">
        <v>978</v>
      </c>
      <c r="CG61" s="51">
        <v>19</v>
      </c>
      <c r="CH61" s="51">
        <v>12</v>
      </c>
    </row>
    <row r="62" spans="1:86" s="9" customFormat="1" ht="15.6" customHeight="1" x14ac:dyDescent="0.3">
      <c r="A62" s="51">
        <v>6</v>
      </c>
      <c r="B62" s="54" t="s">
        <v>182</v>
      </c>
      <c r="C62" s="54" t="s">
        <v>23</v>
      </c>
      <c r="D62" s="27" t="s">
        <v>403</v>
      </c>
      <c r="E62" s="27" t="s">
        <v>303</v>
      </c>
      <c r="F62" s="27" t="s">
        <v>397</v>
      </c>
      <c r="G62" s="51">
        <v>28556475.260000002</v>
      </c>
      <c r="H62" s="51">
        <v>28556076.879999999</v>
      </c>
      <c r="I62" s="51">
        <v>582711.29</v>
      </c>
      <c r="J62" s="51">
        <f t="shared" si="0"/>
        <v>27973763.970000003</v>
      </c>
      <c r="K62" s="51">
        <v>0</v>
      </c>
      <c r="L62" s="51">
        <v>2711473.65</v>
      </c>
      <c r="M62" s="51">
        <v>11856244.289999999</v>
      </c>
      <c r="N62" s="51">
        <v>0</v>
      </c>
      <c r="O62" s="51">
        <v>172874.86</v>
      </c>
      <c r="P62" s="51">
        <v>129852.1</v>
      </c>
      <c r="Q62" s="51">
        <v>1310890.8600000001</v>
      </c>
      <c r="R62" s="51">
        <v>0</v>
      </c>
      <c r="S62" s="51">
        <v>0</v>
      </c>
      <c r="T62" s="51">
        <v>6134705.0499999998</v>
      </c>
      <c r="U62" s="51">
        <v>49364.53</v>
      </c>
      <c r="V62" s="51">
        <v>3055146.66</v>
      </c>
      <c r="W62" s="51">
        <v>106288.54</v>
      </c>
      <c r="X62" s="51">
        <v>0</v>
      </c>
      <c r="Y62" s="51">
        <v>0</v>
      </c>
      <c r="Z62" s="51">
        <v>27294330.859999999</v>
      </c>
      <c r="AA62" s="51">
        <v>279738.94</v>
      </c>
      <c r="AB62" s="51">
        <v>27574069.800000001</v>
      </c>
      <c r="AC62" s="52">
        <v>0.1121776</v>
      </c>
      <c r="AD62" s="52">
        <v>7.4999999999999997E-2</v>
      </c>
      <c r="AE62" s="51">
        <v>2046653.72</v>
      </c>
      <c r="AF62" s="51">
        <v>0</v>
      </c>
      <c r="AG62" s="51">
        <v>0</v>
      </c>
      <c r="AH62" s="51">
        <v>0</v>
      </c>
      <c r="AI62" s="51">
        <v>1085.8699999999999</v>
      </c>
      <c r="AJ62" s="51">
        <f t="shared" si="1"/>
        <v>1085.8699999999999</v>
      </c>
      <c r="AK62" s="51">
        <v>842430.03</v>
      </c>
      <c r="AL62" s="51">
        <v>69014.67</v>
      </c>
      <c r="AM62" s="51">
        <v>210735.61</v>
      </c>
      <c r="AN62" s="51">
        <v>0</v>
      </c>
      <c r="AO62" s="51">
        <v>202020</v>
      </c>
      <c r="AP62" s="51">
        <v>15652.9</v>
      </c>
      <c r="AQ62" s="51">
        <v>58736.78</v>
      </c>
      <c r="AR62" s="51">
        <v>9500</v>
      </c>
      <c r="AS62" s="51">
        <v>4000</v>
      </c>
      <c r="AT62" s="51">
        <v>104459.36</v>
      </c>
      <c r="AU62" s="51">
        <v>93072.16</v>
      </c>
      <c r="AV62" s="51">
        <v>18964.93</v>
      </c>
      <c r="AW62" s="51">
        <v>4824.4399999999996</v>
      </c>
      <c r="AX62" s="51">
        <v>29004.33</v>
      </c>
      <c r="AY62" s="51">
        <v>51715.64</v>
      </c>
      <c r="AZ62" s="51">
        <v>38524.949999999997</v>
      </c>
      <c r="BA62" s="51">
        <v>0</v>
      </c>
      <c r="BB62" s="51">
        <v>1854571.76</v>
      </c>
      <c r="BC62" s="52">
        <f t="shared" si="2"/>
        <v>0</v>
      </c>
      <c r="BD62" s="51">
        <v>498446.96</v>
      </c>
      <c r="BE62" s="51">
        <v>2704950.75</v>
      </c>
      <c r="BF62" s="51">
        <v>1238.49</v>
      </c>
      <c r="BG62" s="51">
        <v>198295</v>
      </c>
      <c r="BH62" s="51">
        <v>0</v>
      </c>
      <c r="BI62" s="51">
        <v>427116.51</v>
      </c>
      <c r="BJ62" s="51">
        <v>0</v>
      </c>
      <c r="BK62" s="51">
        <v>0</v>
      </c>
      <c r="BL62" s="51">
        <v>0</v>
      </c>
      <c r="BM62" s="51">
        <f t="shared" si="3"/>
        <v>0</v>
      </c>
      <c r="BN62" s="51">
        <v>0</v>
      </c>
      <c r="BO62" s="51">
        <v>4224</v>
      </c>
      <c r="BP62" s="51">
        <v>1210</v>
      </c>
      <c r="BQ62" s="51">
        <v>0</v>
      </c>
      <c r="BR62" s="51">
        <v>0</v>
      </c>
      <c r="BS62" s="51">
        <v>-16</v>
      </c>
      <c r="BT62" s="51">
        <v>-64</v>
      </c>
      <c r="BU62" s="51">
        <v>-216</v>
      </c>
      <c r="BV62" s="51">
        <v>-696</v>
      </c>
      <c r="BW62" s="51">
        <v>1</v>
      </c>
      <c r="BX62" s="51">
        <v>0</v>
      </c>
      <c r="BY62" s="51">
        <v>67</v>
      </c>
      <c r="BZ62" s="51">
        <v>-492</v>
      </c>
      <c r="CA62" s="51">
        <v>-1</v>
      </c>
      <c r="CB62" s="51">
        <v>4017</v>
      </c>
      <c r="CC62" s="51">
        <v>5</v>
      </c>
      <c r="CD62" s="51">
        <v>93</v>
      </c>
      <c r="CE62" s="51">
        <v>59</v>
      </c>
      <c r="CF62" s="51">
        <v>357</v>
      </c>
      <c r="CG62" s="51">
        <v>4</v>
      </c>
      <c r="CH62" s="51">
        <v>6</v>
      </c>
    </row>
    <row r="63" spans="1:86" s="9" customFormat="1" ht="15.6" customHeight="1" x14ac:dyDescent="0.3">
      <c r="A63" s="51">
        <v>6</v>
      </c>
      <c r="B63" s="54" t="s">
        <v>187</v>
      </c>
      <c r="C63" s="54" t="s">
        <v>188</v>
      </c>
      <c r="D63" s="27" t="s">
        <v>404</v>
      </c>
      <c r="E63" s="27" t="s">
        <v>327</v>
      </c>
      <c r="F63" s="27" t="s">
        <v>397</v>
      </c>
      <c r="G63" s="51">
        <v>42486914.600000001</v>
      </c>
      <c r="H63" s="51">
        <v>42491756.450000003</v>
      </c>
      <c r="I63" s="51">
        <v>1064822.19</v>
      </c>
      <c r="J63" s="51">
        <f t="shared" si="0"/>
        <v>41422092.410000004</v>
      </c>
      <c r="K63" s="51">
        <v>0</v>
      </c>
      <c r="L63" s="51">
        <v>7126778.7400000002</v>
      </c>
      <c r="M63" s="51">
        <v>11983451.050000001</v>
      </c>
      <c r="N63" s="51">
        <v>0</v>
      </c>
      <c r="O63" s="51">
        <v>0</v>
      </c>
      <c r="P63" s="51">
        <v>0</v>
      </c>
      <c r="Q63" s="51">
        <v>4316163.26</v>
      </c>
      <c r="R63" s="51">
        <v>0</v>
      </c>
      <c r="S63" s="51">
        <v>0</v>
      </c>
      <c r="T63" s="51">
        <v>11037852.25</v>
      </c>
      <c r="U63" s="51">
        <v>84769.18</v>
      </c>
      <c r="V63" s="51">
        <v>3542191.26</v>
      </c>
      <c r="W63" s="51">
        <v>63926.87</v>
      </c>
      <c r="X63" s="51">
        <v>0</v>
      </c>
      <c r="Y63" s="51">
        <v>89442.27</v>
      </c>
      <c r="Z63" s="51">
        <v>40674232.600000001</v>
      </c>
      <c r="AA63" s="51">
        <v>176755.85</v>
      </c>
      <c r="AB63" s="51">
        <v>40850988.450000003</v>
      </c>
      <c r="AC63" s="52">
        <v>4.8016049999999998E-2</v>
      </c>
      <c r="AD63" s="52">
        <v>6.3500000000000001E-2</v>
      </c>
      <c r="AE63" s="51">
        <v>2583026.86</v>
      </c>
      <c r="AF63" s="51">
        <v>0</v>
      </c>
      <c r="AG63" s="51">
        <v>0</v>
      </c>
      <c r="AH63" s="51">
        <v>4451.6400000000003</v>
      </c>
      <c r="AI63" s="51">
        <v>125.2</v>
      </c>
      <c r="AJ63" s="51">
        <f t="shared" si="1"/>
        <v>4576.84</v>
      </c>
      <c r="AK63" s="51">
        <v>1209135.0900000001</v>
      </c>
      <c r="AL63" s="51">
        <v>94040.56</v>
      </c>
      <c r="AM63" s="51">
        <v>280580</v>
      </c>
      <c r="AN63" s="51">
        <v>0</v>
      </c>
      <c r="AO63" s="51">
        <v>232735.11</v>
      </c>
      <c r="AP63" s="51">
        <v>44308.39</v>
      </c>
      <c r="AQ63" s="51">
        <v>93707.92</v>
      </c>
      <c r="AR63" s="51">
        <v>12700</v>
      </c>
      <c r="AS63" s="51">
        <v>12500</v>
      </c>
      <c r="AT63" s="51">
        <v>72526.39</v>
      </c>
      <c r="AU63" s="51">
        <v>91091.59</v>
      </c>
      <c r="AV63" s="51">
        <v>29669</v>
      </c>
      <c r="AW63" s="51">
        <v>25625.94</v>
      </c>
      <c r="AX63" s="51">
        <v>29438.19</v>
      </c>
      <c r="AY63" s="51">
        <v>56607.01</v>
      </c>
      <c r="AZ63" s="51">
        <v>122486.04</v>
      </c>
      <c r="BA63" s="51">
        <v>20044</v>
      </c>
      <c r="BB63" s="51">
        <v>2545246</v>
      </c>
      <c r="BC63" s="52">
        <f t="shared" si="2"/>
        <v>7.87507376497203E-3</v>
      </c>
      <c r="BD63" s="51">
        <v>134215.32999999999</v>
      </c>
      <c r="BE63" s="51">
        <v>1905838.53</v>
      </c>
      <c r="BF63" s="51">
        <v>0</v>
      </c>
      <c r="BG63" s="51">
        <v>198295</v>
      </c>
      <c r="BH63" s="51">
        <v>0</v>
      </c>
      <c r="BI63" s="51">
        <v>566493</v>
      </c>
      <c r="BJ63" s="51">
        <v>0</v>
      </c>
      <c r="BK63" s="51">
        <v>0</v>
      </c>
      <c r="BL63" s="51">
        <v>0</v>
      </c>
      <c r="BM63" s="51">
        <f t="shared" si="3"/>
        <v>0</v>
      </c>
      <c r="BN63" s="51">
        <v>0</v>
      </c>
      <c r="BO63" s="51">
        <v>6262</v>
      </c>
      <c r="BP63" s="51">
        <v>1153</v>
      </c>
      <c r="BQ63" s="51">
        <v>6</v>
      </c>
      <c r="BR63" s="51">
        <v>-3</v>
      </c>
      <c r="BS63" s="51">
        <v>-45</v>
      </c>
      <c r="BT63" s="51">
        <v>-170</v>
      </c>
      <c r="BU63" s="51">
        <v>-354</v>
      </c>
      <c r="BV63" s="51">
        <v>-646</v>
      </c>
      <c r="BW63" s="51">
        <v>1</v>
      </c>
      <c r="BX63" s="51">
        <v>-2</v>
      </c>
      <c r="BY63" s="51">
        <v>5</v>
      </c>
      <c r="BZ63" s="51">
        <v>-873</v>
      </c>
      <c r="CA63" s="51">
        <v>-3</v>
      </c>
      <c r="CB63" s="51">
        <v>5331</v>
      </c>
      <c r="CC63" s="51">
        <v>2</v>
      </c>
      <c r="CD63" s="51">
        <v>137</v>
      </c>
      <c r="CE63" s="51">
        <v>65</v>
      </c>
      <c r="CF63" s="51">
        <v>593</v>
      </c>
      <c r="CG63" s="51">
        <v>73</v>
      </c>
      <c r="CH63" s="51">
        <v>5</v>
      </c>
    </row>
    <row r="64" spans="1:86" s="9" customFormat="1" ht="15.6" customHeight="1" x14ac:dyDescent="0.3">
      <c r="A64" s="51">
        <v>6</v>
      </c>
      <c r="B64" s="54" t="s">
        <v>204</v>
      </c>
      <c r="C64" s="54" t="s">
        <v>27</v>
      </c>
      <c r="D64" s="27" t="s">
        <v>401</v>
      </c>
      <c r="E64" s="27" t="s">
        <v>327</v>
      </c>
      <c r="F64" s="27" t="s">
        <v>397</v>
      </c>
      <c r="G64" s="51">
        <v>13085436.17</v>
      </c>
      <c r="H64" s="51">
        <v>14179825.359999999</v>
      </c>
      <c r="I64" s="51">
        <v>225752.26</v>
      </c>
      <c r="J64" s="51">
        <f t="shared" si="0"/>
        <v>12859683.91</v>
      </c>
      <c r="K64" s="51">
        <v>2209836.0299999998</v>
      </c>
      <c r="L64" s="51">
        <v>956111.78</v>
      </c>
      <c r="M64" s="51">
        <v>3934064.56</v>
      </c>
      <c r="N64" s="51">
        <v>0</v>
      </c>
      <c r="O64" s="51">
        <v>0</v>
      </c>
      <c r="P64" s="51">
        <v>0</v>
      </c>
      <c r="Q64" s="51">
        <v>717898.6</v>
      </c>
      <c r="R64" s="51">
        <v>0</v>
      </c>
      <c r="S64" s="51">
        <v>0</v>
      </c>
      <c r="T64" s="51">
        <v>3139874.44</v>
      </c>
      <c r="U64" s="51">
        <v>0</v>
      </c>
      <c r="V64" s="51">
        <v>841893.97</v>
      </c>
      <c r="W64" s="51">
        <v>7242.27</v>
      </c>
      <c r="X64" s="51">
        <v>0</v>
      </c>
      <c r="Y64" s="51">
        <v>31422.76</v>
      </c>
      <c r="Z64" s="51">
        <v>13110757.630000001</v>
      </c>
      <c r="AA64" s="51">
        <v>43351.26</v>
      </c>
      <c r="AB64" s="51">
        <v>13154108.890000001</v>
      </c>
      <c r="AC64" s="52">
        <v>6.862393E-2</v>
      </c>
      <c r="AD64" s="52">
        <v>0.1</v>
      </c>
      <c r="AE64" s="51">
        <v>1311312.95</v>
      </c>
      <c r="AF64" s="51">
        <v>234.7</v>
      </c>
      <c r="AG64" s="51">
        <v>2347.6999999999998</v>
      </c>
      <c r="AH64" s="51">
        <v>4451.53</v>
      </c>
      <c r="AI64" s="51">
        <v>267.89999999999998</v>
      </c>
      <c r="AJ64" s="51">
        <f t="shared" si="1"/>
        <v>4719.4299999999994</v>
      </c>
      <c r="AK64" s="51">
        <v>628377.15</v>
      </c>
      <c r="AL64" s="51">
        <v>50904.39</v>
      </c>
      <c r="AM64" s="51">
        <v>111840.97</v>
      </c>
      <c r="AN64" s="51">
        <v>0</v>
      </c>
      <c r="AO64" s="51">
        <v>89396.08</v>
      </c>
      <c r="AP64" s="51">
        <v>20000</v>
      </c>
      <c r="AQ64" s="51">
        <v>46854.61</v>
      </c>
      <c r="AR64" s="51">
        <v>9100</v>
      </c>
      <c r="AS64" s="51">
        <v>1740</v>
      </c>
      <c r="AT64" s="51">
        <v>27427.46</v>
      </c>
      <c r="AU64" s="51">
        <v>36788.32</v>
      </c>
      <c r="AV64" s="51">
        <v>22140.02</v>
      </c>
      <c r="AW64" s="51">
        <v>0</v>
      </c>
      <c r="AX64" s="51">
        <v>6972.2</v>
      </c>
      <c r="AY64" s="51">
        <v>22829.99</v>
      </c>
      <c r="AZ64" s="51">
        <v>13174.42</v>
      </c>
      <c r="BA64" s="51">
        <v>0</v>
      </c>
      <c r="BB64" s="51">
        <v>1163938.17</v>
      </c>
      <c r="BC64" s="52">
        <f t="shared" si="2"/>
        <v>0</v>
      </c>
      <c r="BD64" s="51">
        <v>0</v>
      </c>
      <c r="BE64" s="51">
        <v>897974.04</v>
      </c>
      <c r="BF64" s="51">
        <v>0</v>
      </c>
      <c r="BG64" s="51">
        <v>198295</v>
      </c>
      <c r="BH64" s="51">
        <v>0</v>
      </c>
      <c r="BI64" s="51">
        <v>500597.34</v>
      </c>
      <c r="BJ64" s="51">
        <v>209612.79999999999</v>
      </c>
      <c r="BK64" s="51">
        <v>0</v>
      </c>
      <c r="BL64" s="51">
        <v>0</v>
      </c>
      <c r="BM64" s="51">
        <f t="shared" si="3"/>
        <v>0</v>
      </c>
      <c r="BN64" s="51">
        <v>0</v>
      </c>
      <c r="BO64" s="51">
        <v>458</v>
      </c>
      <c r="BP64" s="51">
        <v>353</v>
      </c>
      <c r="BQ64" s="51">
        <v>1</v>
      </c>
      <c r="BR64" s="51">
        <v>-2</v>
      </c>
      <c r="BS64" s="51">
        <v>-16</v>
      </c>
      <c r="BT64" s="51">
        <v>-26</v>
      </c>
      <c r="BU64" s="51">
        <v>-61</v>
      </c>
      <c r="BV64" s="51">
        <v>-117</v>
      </c>
      <c r="BW64" s="51">
        <v>3057</v>
      </c>
      <c r="BX64" s="51">
        <v>0</v>
      </c>
      <c r="BY64" s="51">
        <v>0</v>
      </c>
      <c r="BZ64" s="51">
        <v>-302</v>
      </c>
      <c r="CA64" s="51">
        <v>0</v>
      </c>
      <c r="CB64" s="51">
        <v>3345</v>
      </c>
      <c r="CC64" s="51">
        <v>1</v>
      </c>
      <c r="CD64" s="51">
        <v>68</v>
      </c>
      <c r="CE64" s="51">
        <v>29</v>
      </c>
      <c r="CF64" s="51">
        <v>197</v>
      </c>
      <c r="CG64" s="51">
        <v>9</v>
      </c>
      <c r="CH64" s="51">
        <v>0</v>
      </c>
    </row>
    <row r="65" spans="1:86" ht="15.6" customHeight="1" x14ac:dyDescent="0.3">
      <c r="A65" s="34">
        <v>7</v>
      </c>
      <c r="B65" s="34" t="s">
        <v>405</v>
      </c>
      <c r="C65" s="34" t="s">
        <v>406</v>
      </c>
      <c r="D65" s="34" t="s">
        <v>407</v>
      </c>
      <c r="E65" s="34" t="s">
        <v>335</v>
      </c>
      <c r="F65" s="34" t="s">
        <v>397</v>
      </c>
      <c r="G65" s="31">
        <v>53215197.469999999</v>
      </c>
      <c r="H65" s="31">
        <v>53215197.469999999</v>
      </c>
      <c r="I65" s="31">
        <v>681255.77</v>
      </c>
      <c r="J65" s="23">
        <f t="shared" si="0"/>
        <v>52533941.699999996</v>
      </c>
      <c r="K65" s="31">
        <v>20079623.559999999</v>
      </c>
      <c r="L65" s="31">
        <v>3375992.17</v>
      </c>
      <c r="M65" s="31">
        <v>10296851.949999999</v>
      </c>
      <c r="N65" s="31">
        <v>0</v>
      </c>
      <c r="O65" s="31">
        <v>0</v>
      </c>
      <c r="P65" s="31">
        <v>3992.28</v>
      </c>
      <c r="Q65" s="31">
        <v>2063688.09</v>
      </c>
      <c r="R65" s="31">
        <v>0</v>
      </c>
      <c r="S65" s="31">
        <v>0</v>
      </c>
      <c r="T65" s="31">
        <v>9309772.8699999992</v>
      </c>
      <c r="U65" s="31">
        <v>0</v>
      </c>
      <c r="V65" s="31">
        <v>3245639.77</v>
      </c>
      <c r="W65" s="31">
        <v>559640.37</v>
      </c>
      <c r="X65" s="31">
        <v>0</v>
      </c>
      <c r="Y65" s="31">
        <v>0</v>
      </c>
      <c r="Z65" s="31">
        <v>51056000.869999997</v>
      </c>
      <c r="AA65" s="31">
        <v>566844.81000000006</v>
      </c>
      <c r="AB65" s="31">
        <v>51622845.68</v>
      </c>
      <c r="AC65" s="32">
        <v>0.1164094</v>
      </c>
      <c r="AD65" s="32">
        <v>5.2499999999999998E-2</v>
      </c>
      <c r="AE65" s="31">
        <v>2680440.1800000002</v>
      </c>
      <c r="AF65" s="31">
        <v>0</v>
      </c>
      <c r="AG65" s="31">
        <v>0</v>
      </c>
      <c r="AH65" s="31">
        <v>0</v>
      </c>
      <c r="AI65" s="31">
        <v>0</v>
      </c>
      <c r="AJ65" s="23">
        <f t="shared" si="1"/>
        <v>0</v>
      </c>
      <c r="AK65" s="31">
        <v>1389202.68</v>
      </c>
      <c r="AL65" s="31">
        <v>109391.24</v>
      </c>
      <c r="AM65" s="31">
        <v>337530.48</v>
      </c>
      <c r="AN65" s="31">
        <v>1478.24</v>
      </c>
      <c r="AO65" s="31">
        <v>148207.76</v>
      </c>
      <c r="AP65" s="31">
        <v>31200</v>
      </c>
      <c r="AQ65" s="31">
        <v>103412.12</v>
      </c>
      <c r="AR65" s="31">
        <v>10000</v>
      </c>
      <c r="AS65" s="31">
        <v>6870</v>
      </c>
      <c r="AT65" s="31">
        <v>13200</v>
      </c>
      <c r="AU65" s="31">
        <f>21670.73+29218.57+41561.51</f>
        <v>92450.81</v>
      </c>
      <c r="AV65" s="31">
        <v>33933.18</v>
      </c>
      <c r="AW65" s="31">
        <v>0</v>
      </c>
      <c r="AX65" s="31">
        <v>13930.73</v>
      </c>
      <c r="AY65" s="31">
        <v>66485.39</v>
      </c>
      <c r="AZ65" s="31">
        <v>75502.600000000006</v>
      </c>
      <c r="BA65" s="31">
        <v>120353.14</v>
      </c>
      <c r="BB65" s="31">
        <v>2519296.7799999998</v>
      </c>
      <c r="BC65" s="49">
        <f t="shared" si="2"/>
        <v>4.7772513725040371E-2</v>
      </c>
      <c r="BD65" s="31">
        <v>1831818.08</v>
      </c>
      <c r="BE65" s="31">
        <v>4362930.51</v>
      </c>
      <c r="BF65" s="31">
        <v>0</v>
      </c>
      <c r="BG65" s="31">
        <v>198295</v>
      </c>
      <c r="BH65" s="31">
        <v>0</v>
      </c>
      <c r="BI65" s="31">
        <v>374367.77</v>
      </c>
      <c r="BJ65" s="31">
        <v>0</v>
      </c>
      <c r="BK65" s="31">
        <v>0</v>
      </c>
      <c r="BL65" s="31">
        <v>0</v>
      </c>
      <c r="BM65" s="23">
        <f t="shared" si="3"/>
        <v>0</v>
      </c>
      <c r="BN65" s="31">
        <v>0</v>
      </c>
      <c r="BO65" s="31">
        <v>4909</v>
      </c>
      <c r="BP65" s="31">
        <v>1180</v>
      </c>
      <c r="BQ65" s="31">
        <v>35</v>
      </c>
      <c r="BR65" s="31">
        <v>-42</v>
      </c>
      <c r="BS65" s="31">
        <v>-16</v>
      </c>
      <c r="BT65" s="31">
        <v>-25</v>
      </c>
      <c r="BU65" s="31">
        <v>-343</v>
      </c>
      <c r="BV65" s="31">
        <v>-498</v>
      </c>
      <c r="BW65" s="31">
        <v>2</v>
      </c>
      <c r="BX65" s="31">
        <v>-1</v>
      </c>
      <c r="BY65" s="31">
        <v>-27</v>
      </c>
      <c r="BZ65" s="31">
        <v>-675</v>
      </c>
      <c r="CA65" s="31">
        <v>-15</v>
      </c>
      <c r="CB65" s="31">
        <v>4484</v>
      </c>
      <c r="CC65" s="31">
        <v>14</v>
      </c>
      <c r="CD65" s="31">
        <v>142</v>
      </c>
      <c r="CE65" s="31">
        <v>103</v>
      </c>
      <c r="CF65" s="31">
        <v>425</v>
      </c>
      <c r="CG65" s="31">
        <v>1</v>
      </c>
      <c r="CH65" s="31">
        <v>4</v>
      </c>
    </row>
    <row r="66" spans="1:86" ht="15.6" customHeight="1" x14ac:dyDescent="0.3">
      <c r="A66" s="34">
        <v>7</v>
      </c>
      <c r="B66" s="34" t="s">
        <v>408</v>
      </c>
      <c r="C66" s="34" t="s">
        <v>409</v>
      </c>
      <c r="D66" s="34" t="s">
        <v>410</v>
      </c>
      <c r="E66" s="34" t="s">
        <v>332</v>
      </c>
      <c r="F66" s="34" t="s">
        <v>397</v>
      </c>
      <c r="G66" s="31">
        <v>31192676.850000001</v>
      </c>
      <c r="H66" s="31">
        <v>31192676.850000001</v>
      </c>
      <c r="I66" s="31">
        <v>782321.28</v>
      </c>
      <c r="J66" s="23">
        <f t="shared" si="0"/>
        <v>30410355.57</v>
      </c>
      <c r="K66" s="31">
        <v>0</v>
      </c>
      <c r="L66" s="31">
        <v>3125965.33</v>
      </c>
      <c r="M66" s="31">
        <v>11383528.09</v>
      </c>
      <c r="N66" s="31">
        <v>0</v>
      </c>
      <c r="O66" s="31">
        <v>0</v>
      </c>
      <c r="P66" s="31">
        <v>0</v>
      </c>
      <c r="Q66" s="31">
        <v>1807907.19</v>
      </c>
      <c r="R66" s="31">
        <v>0</v>
      </c>
      <c r="S66" s="31">
        <v>0</v>
      </c>
      <c r="T66" s="31">
        <v>7675519.9900000002</v>
      </c>
      <c r="U66" s="31">
        <v>74612.66</v>
      </c>
      <c r="V66" s="31">
        <v>3583839.04</v>
      </c>
      <c r="W66" s="31">
        <v>81488.55</v>
      </c>
      <c r="X66" s="31">
        <v>0</v>
      </c>
      <c r="Y66" s="31">
        <v>0</v>
      </c>
      <c r="Z66" s="31">
        <v>29796210.84</v>
      </c>
      <c r="AA66" s="31">
        <v>203388.53</v>
      </c>
      <c r="AB66" s="31">
        <v>29999599.370000001</v>
      </c>
      <c r="AC66" s="32">
        <v>3.8783680000000001E-2</v>
      </c>
      <c r="AD66" s="32">
        <v>7.1999999999999995E-2</v>
      </c>
      <c r="AE66" s="31">
        <v>2144838.54</v>
      </c>
      <c r="AF66" s="31">
        <v>0</v>
      </c>
      <c r="AG66" s="31">
        <v>0</v>
      </c>
      <c r="AH66" s="31">
        <v>0</v>
      </c>
      <c r="AI66" s="31">
        <v>0</v>
      </c>
      <c r="AJ66" s="23">
        <f t="shared" si="1"/>
        <v>0</v>
      </c>
      <c r="AK66" s="31">
        <v>879497</v>
      </c>
      <c r="AL66" s="31">
        <v>60831.06</v>
      </c>
      <c r="AM66" s="31">
        <v>262318.34999999998</v>
      </c>
      <c r="AN66" s="31">
        <v>0</v>
      </c>
      <c r="AO66" s="31">
        <v>126795.48</v>
      </c>
      <c r="AP66" s="31">
        <v>21506.6</v>
      </c>
      <c r="AQ66" s="31">
        <v>84902.07</v>
      </c>
      <c r="AR66" s="31">
        <v>10000</v>
      </c>
      <c r="AS66" s="31">
        <v>5592.02</v>
      </c>
      <c r="AT66" s="31">
        <v>77090.320000000007</v>
      </c>
      <c r="AU66" s="31">
        <f>16820.93+3060.72+28001.45</f>
        <v>47883.100000000006</v>
      </c>
      <c r="AV66" s="31">
        <v>26783.78</v>
      </c>
      <c r="AW66" s="31">
        <v>32013.66</v>
      </c>
      <c r="AX66" s="31">
        <v>28360.1</v>
      </c>
      <c r="AY66" s="31">
        <v>49669.25</v>
      </c>
      <c r="AZ66" s="31">
        <v>69779.17</v>
      </c>
      <c r="BA66" s="31">
        <v>0</v>
      </c>
      <c r="BB66" s="31">
        <v>1857492.18</v>
      </c>
      <c r="BC66" s="49">
        <f t="shared" si="2"/>
        <v>0</v>
      </c>
      <c r="BD66" s="31">
        <v>344796.19</v>
      </c>
      <c r="BE66" s="31">
        <v>864970.48</v>
      </c>
      <c r="BF66" s="31">
        <v>0</v>
      </c>
      <c r="BG66" s="31">
        <v>198295</v>
      </c>
      <c r="BH66" s="31">
        <v>0</v>
      </c>
      <c r="BI66" s="31">
        <v>438987.33</v>
      </c>
      <c r="BJ66" s="31">
        <v>0</v>
      </c>
      <c r="BK66" s="31">
        <v>0</v>
      </c>
      <c r="BL66" s="31">
        <v>0</v>
      </c>
      <c r="BM66" s="23">
        <f t="shared" si="3"/>
        <v>0</v>
      </c>
      <c r="BN66" s="31">
        <v>0</v>
      </c>
      <c r="BO66" s="31">
        <v>5343</v>
      </c>
      <c r="BP66" s="31">
        <v>1495</v>
      </c>
      <c r="BQ66" s="31">
        <v>8</v>
      </c>
      <c r="BR66" s="31">
        <v>-2</v>
      </c>
      <c r="BS66" s="31">
        <v>-12</v>
      </c>
      <c r="BT66" s="31">
        <v>-115</v>
      </c>
      <c r="BU66" s="31">
        <v>-164</v>
      </c>
      <c r="BV66" s="31">
        <v>-589</v>
      </c>
      <c r="BW66" s="31">
        <v>0</v>
      </c>
      <c r="BX66" s="31">
        <v>0</v>
      </c>
      <c r="BY66" s="31">
        <v>2</v>
      </c>
      <c r="BZ66" s="31">
        <v>-725</v>
      </c>
      <c r="CA66" s="31">
        <v>-10</v>
      </c>
      <c r="CB66" s="31">
        <v>5231</v>
      </c>
      <c r="CC66" s="31">
        <v>23</v>
      </c>
      <c r="CD66" s="31">
        <v>128</v>
      </c>
      <c r="CE66" s="31">
        <v>101</v>
      </c>
      <c r="CF66" s="31">
        <v>493</v>
      </c>
      <c r="CG66" s="31">
        <v>2</v>
      </c>
      <c r="CH66" s="31">
        <v>1</v>
      </c>
    </row>
    <row r="67" spans="1:86" ht="15.6" customHeight="1" x14ac:dyDescent="0.3">
      <c r="A67" s="34">
        <v>7</v>
      </c>
      <c r="B67" s="34" t="s">
        <v>411</v>
      </c>
      <c r="C67" s="34" t="s">
        <v>123</v>
      </c>
      <c r="D67" s="34" t="s">
        <v>412</v>
      </c>
      <c r="E67" s="34" t="s">
        <v>335</v>
      </c>
      <c r="F67" s="34" t="s">
        <v>397</v>
      </c>
      <c r="G67" s="31">
        <v>118099876</v>
      </c>
      <c r="H67" s="31">
        <v>118099876</v>
      </c>
      <c r="I67" s="31">
        <v>2299191</v>
      </c>
      <c r="J67" s="23">
        <f t="shared" si="0"/>
        <v>115800685</v>
      </c>
      <c r="K67" s="31">
        <v>57027077</v>
      </c>
      <c r="L67" s="31">
        <v>11573882</v>
      </c>
      <c r="M67" s="31">
        <v>20333886</v>
      </c>
      <c r="N67" s="31">
        <v>0</v>
      </c>
      <c r="O67" s="31">
        <v>0</v>
      </c>
      <c r="P67" s="31">
        <v>0</v>
      </c>
      <c r="Q67" s="85">
        <v>8303946</v>
      </c>
      <c r="R67" s="31">
        <v>0</v>
      </c>
      <c r="S67" s="31">
        <v>0</v>
      </c>
      <c r="T67" s="31">
        <v>12836087</v>
      </c>
      <c r="U67" s="31">
        <v>0</v>
      </c>
      <c r="V67" s="85">
        <v>2849205</v>
      </c>
      <c r="W67" s="31">
        <v>666345</v>
      </c>
      <c r="X67" s="31">
        <v>0</v>
      </c>
      <c r="Y67" s="31">
        <v>0</v>
      </c>
      <c r="Z67" s="31">
        <v>116832167</v>
      </c>
      <c r="AA67" s="31">
        <v>666345</v>
      </c>
      <c r="AB67" s="31">
        <v>117498512</v>
      </c>
      <c r="AC67" s="32">
        <v>7.1280140000000006E-2</v>
      </c>
      <c r="AD67" s="32">
        <v>3.3399999999999999E-2</v>
      </c>
      <c r="AE67" s="31">
        <v>3907803</v>
      </c>
      <c r="AF67" s="31">
        <v>0</v>
      </c>
      <c r="AG67" s="31">
        <v>0</v>
      </c>
      <c r="AH67" s="31">
        <v>0</v>
      </c>
      <c r="AI67" s="31">
        <v>0</v>
      </c>
      <c r="AJ67" s="23">
        <f t="shared" si="1"/>
        <v>0</v>
      </c>
      <c r="AK67" s="31">
        <v>2053376</v>
      </c>
      <c r="AL67" s="31">
        <v>165205</v>
      </c>
      <c r="AM67" s="31">
        <v>526987</v>
      </c>
      <c r="AN67" s="31">
        <v>0</v>
      </c>
      <c r="AO67" s="31">
        <v>225095</v>
      </c>
      <c r="AP67" s="31">
        <v>5724</v>
      </c>
      <c r="AQ67" s="31">
        <v>85588</v>
      </c>
      <c r="AR67" s="31">
        <v>16500</v>
      </c>
      <c r="AS67" s="31">
        <v>44800</v>
      </c>
      <c r="AT67" s="31">
        <v>7148</v>
      </c>
      <c r="AU67" s="31">
        <f>15139+44576+40422</f>
        <v>100137</v>
      </c>
      <c r="AV67" s="31">
        <v>49058</v>
      </c>
      <c r="AW67" s="31">
        <v>0</v>
      </c>
      <c r="AX67" s="31">
        <v>2005</v>
      </c>
      <c r="AY67" s="31">
        <v>63085</v>
      </c>
      <c r="AZ67" s="31">
        <v>52222</v>
      </c>
      <c r="BA67" s="31">
        <v>136428</v>
      </c>
      <c r="BB67" s="31">
        <v>3524084</v>
      </c>
      <c r="BC67" s="49">
        <f t="shared" si="2"/>
        <v>3.8713038622234887E-2</v>
      </c>
      <c r="BD67" s="31">
        <v>1275616</v>
      </c>
      <c r="BE67" s="31">
        <v>7142559</v>
      </c>
      <c r="BF67" s="31">
        <v>0</v>
      </c>
      <c r="BG67" s="31">
        <v>198295</v>
      </c>
      <c r="BH67" s="31">
        <v>0</v>
      </c>
      <c r="BI67" s="31">
        <v>866054</v>
      </c>
      <c r="BJ67" s="31">
        <v>0</v>
      </c>
      <c r="BK67" s="31">
        <v>0</v>
      </c>
      <c r="BL67" s="31">
        <v>0</v>
      </c>
      <c r="BM67" s="23">
        <f t="shared" si="3"/>
        <v>0</v>
      </c>
      <c r="BN67" s="31">
        <v>0</v>
      </c>
      <c r="BO67" s="31">
        <v>8425</v>
      </c>
      <c r="BP67" s="31">
        <v>2585</v>
      </c>
      <c r="BQ67" s="31">
        <v>21</v>
      </c>
      <c r="BR67" s="31">
        <v>-22</v>
      </c>
      <c r="BS67" s="31">
        <v>-58</v>
      </c>
      <c r="BT67" s="31">
        <v>-113</v>
      </c>
      <c r="BU67" s="31">
        <v>-953</v>
      </c>
      <c r="BV67" s="31">
        <v>-902</v>
      </c>
      <c r="BW67" s="31">
        <v>101</v>
      </c>
      <c r="BX67" s="31">
        <v>-57</v>
      </c>
      <c r="BY67" s="31">
        <v>-48</v>
      </c>
      <c r="BZ67" s="31">
        <v>-979</v>
      </c>
      <c r="CA67" s="31">
        <v>-3</v>
      </c>
      <c r="CB67" s="31">
        <v>7997</v>
      </c>
      <c r="CC67" s="31">
        <v>1</v>
      </c>
      <c r="CD67" s="31">
        <v>141</v>
      </c>
      <c r="CE67" s="31">
        <v>79</v>
      </c>
      <c r="CF67" s="31">
        <v>745</v>
      </c>
      <c r="CG67" s="31">
        <v>7</v>
      </c>
      <c r="CH67" s="31">
        <v>7</v>
      </c>
    </row>
    <row r="68" spans="1:86" ht="15.6" customHeight="1" x14ac:dyDescent="0.3">
      <c r="A68" s="83" t="s">
        <v>601</v>
      </c>
      <c r="B68" s="34"/>
      <c r="C68" s="34"/>
      <c r="D68" s="34"/>
      <c r="E68" s="34"/>
      <c r="F68" s="34"/>
      <c r="G68" s="31"/>
      <c r="H68" s="31"/>
      <c r="I68" s="31"/>
      <c r="J68" s="23"/>
      <c r="K68" s="31"/>
      <c r="L68" s="31"/>
      <c r="M68" s="31"/>
      <c r="N68" s="31"/>
      <c r="O68" s="31"/>
      <c r="P68" s="31"/>
      <c r="Q68" s="84">
        <v>4314093</v>
      </c>
      <c r="R68" s="31"/>
      <c r="S68" s="31"/>
      <c r="T68" s="31"/>
      <c r="U68" s="31"/>
      <c r="V68" s="84">
        <v>6839058</v>
      </c>
      <c r="W68" s="31"/>
      <c r="X68" s="31"/>
      <c r="Y68" s="31"/>
      <c r="Z68" s="31"/>
      <c r="AA68" s="31"/>
      <c r="AB68" s="31"/>
      <c r="AC68" s="32"/>
      <c r="AD68" s="32"/>
      <c r="AE68" s="31"/>
      <c r="AF68" s="31"/>
      <c r="AG68" s="31"/>
      <c r="AH68" s="31"/>
      <c r="AI68" s="31"/>
      <c r="AJ68" s="23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49"/>
      <c r="BD68" s="31"/>
      <c r="BE68" s="31"/>
      <c r="BF68" s="31"/>
      <c r="BG68" s="31"/>
      <c r="BH68" s="31"/>
      <c r="BI68" s="31"/>
      <c r="BJ68" s="31"/>
      <c r="BK68" s="31"/>
      <c r="BL68" s="31"/>
      <c r="BM68" s="23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</row>
    <row r="69" spans="1:86" ht="15.6" customHeight="1" x14ac:dyDescent="0.3">
      <c r="A69" s="34">
        <v>7</v>
      </c>
      <c r="B69" s="34" t="s">
        <v>413</v>
      </c>
      <c r="C69" s="34" t="s">
        <v>414</v>
      </c>
      <c r="D69" s="34" t="s">
        <v>415</v>
      </c>
      <c r="E69" s="34" t="s">
        <v>332</v>
      </c>
      <c r="F69" s="34" t="s">
        <v>397</v>
      </c>
      <c r="G69" s="31">
        <v>10519418.07</v>
      </c>
      <c r="H69" s="31">
        <v>10520433.369999999</v>
      </c>
      <c r="I69" s="31">
        <v>308532.28000000003</v>
      </c>
      <c r="J69" s="23">
        <f t="shared" si="0"/>
        <v>10210885.790000001</v>
      </c>
      <c r="K69" s="31">
        <v>6351.48</v>
      </c>
      <c r="L69" s="31">
        <v>1467177.59</v>
      </c>
      <c r="M69" s="31">
        <v>3410227.42</v>
      </c>
      <c r="N69" s="31">
        <v>0</v>
      </c>
      <c r="O69" s="31">
        <v>0</v>
      </c>
      <c r="P69" s="31">
        <v>0</v>
      </c>
      <c r="Q69" s="31">
        <v>519283.23</v>
      </c>
      <c r="R69" s="31">
        <v>0</v>
      </c>
      <c r="S69" s="31">
        <v>0</v>
      </c>
      <c r="T69" s="31">
        <v>3264572.18</v>
      </c>
      <c r="U69" s="31">
        <v>63760.31</v>
      </c>
      <c r="V69" s="31">
        <v>656066.43999999994</v>
      </c>
      <c r="W69" s="31">
        <v>0</v>
      </c>
      <c r="X69" s="31">
        <v>0</v>
      </c>
      <c r="Y69" s="31">
        <v>0</v>
      </c>
      <c r="Z69" s="31">
        <v>10230563.220000001</v>
      </c>
      <c r="AA69" s="31">
        <v>1015.3</v>
      </c>
      <c r="AB69" s="31">
        <v>10231578.52</v>
      </c>
      <c r="AC69" s="32">
        <v>6.6202159999999999E-3</v>
      </c>
      <c r="AD69" s="32">
        <v>8.2400000000000001E-2</v>
      </c>
      <c r="AE69" s="31">
        <v>843124.57</v>
      </c>
      <c r="AF69" s="31">
        <v>0</v>
      </c>
      <c r="AG69" s="31">
        <v>0</v>
      </c>
      <c r="AH69" s="31">
        <v>1015.3</v>
      </c>
      <c r="AI69" s="31">
        <v>184.63</v>
      </c>
      <c r="AJ69" s="23">
        <f t="shared" si="1"/>
        <v>1199.9299999999998</v>
      </c>
      <c r="AK69" s="31">
        <v>303316.05</v>
      </c>
      <c r="AL69" s="31">
        <v>26039.21</v>
      </c>
      <c r="AM69" s="31">
        <v>57219.61</v>
      </c>
      <c r="AN69" s="31">
        <v>0</v>
      </c>
      <c r="AO69" s="31">
        <v>79523.75</v>
      </c>
      <c r="AP69" s="31">
        <v>1420.8</v>
      </c>
      <c r="AQ69" s="31">
        <v>33870.050000000003</v>
      </c>
      <c r="AR69" s="31">
        <v>3900</v>
      </c>
      <c r="AS69" s="31">
        <v>5436.32</v>
      </c>
      <c r="AT69" s="31">
        <v>0</v>
      </c>
      <c r="AU69" s="31">
        <f>14630.79+9951.53+7109.71</f>
        <v>31692.03</v>
      </c>
      <c r="AV69" s="31">
        <v>11266.53</v>
      </c>
      <c r="AW69" s="31">
        <v>-250</v>
      </c>
      <c r="AX69" s="31">
        <v>3624.16</v>
      </c>
      <c r="AY69" s="31">
        <v>4145.2700000000004</v>
      </c>
      <c r="AZ69" s="31">
        <v>25462.54</v>
      </c>
      <c r="BA69" s="31">
        <v>0</v>
      </c>
      <c r="BB69" s="31">
        <v>624189.47</v>
      </c>
      <c r="BC69" s="49">
        <f t="shared" si="2"/>
        <v>0</v>
      </c>
      <c r="BD69" s="31">
        <v>28032.639999999999</v>
      </c>
      <c r="BE69" s="31">
        <v>41608.18</v>
      </c>
      <c r="BF69" s="31">
        <v>0</v>
      </c>
      <c r="BG69" s="31">
        <v>198295</v>
      </c>
      <c r="BH69" s="31">
        <v>0</v>
      </c>
      <c r="BI69" s="31">
        <v>148078.57999999999</v>
      </c>
      <c r="BJ69" s="31">
        <v>0</v>
      </c>
      <c r="BK69" s="31">
        <v>0</v>
      </c>
      <c r="BL69" s="31">
        <v>0</v>
      </c>
      <c r="BM69" s="23">
        <f t="shared" si="3"/>
        <v>0</v>
      </c>
      <c r="BN69" s="31">
        <v>0</v>
      </c>
      <c r="BO69" s="31">
        <v>1259</v>
      </c>
      <c r="BP69" s="31">
        <v>378</v>
      </c>
      <c r="BQ69" s="31">
        <v>9</v>
      </c>
      <c r="BR69" s="31">
        <v>0</v>
      </c>
      <c r="BS69" s="31">
        <v>-21</v>
      </c>
      <c r="BT69" s="31">
        <v>-78</v>
      </c>
      <c r="BU69" s="31">
        <v>-96</v>
      </c>
      <c r="BV69" s="31">
        <v>-115</v>
      </c>
      <c r="BW69" s="31">
        <v>0</v>
      </c>
      <c r="BX69" s="31">
        <v>0</v>
      </c>
      <c r="BY69" s="31">
        <v>3</v>
      </c>
      <c r="BZ69" s="31">
        <v>-211</v>
      </c>
      <c r="CA69" s="31">
        <v>-1</v>
      </c>
      <c r="CB69" s="31">
        <v>1127</v>
      </c>
      <c r="CC69" s="31">
        <v>0</v>
      </c>
      <c r="CD69" s="31">
        <v>101</v>
      </c>
      <c r="CE69" s="31">
        <v>24</v>
      </c>
      <c r="CF69" s="31">
        <v>79</v>
      </c>
      <c r="CG69" s="31">
        <v>8</v>
      </c>
      <c r="CH69" s="31">
        <v>0</v>
      </c>
    </row>
    <row r="70" spans="1:86" ht="15.6" customHeight="1" x14ac:dyDescent="0.3">
      <c r="A70" s="34">
        <v>7</v>
      </c>
      <c r="B70" s="34" t="s">
        <v>416</v>
      </c>
      <c r="C70" s="34" t="s">
        <v>417</v>
      </c>
      <c r="D70" s="34" t="s">
        <v>415</v>
      </c>
      <c r="E70" s="34" t="s">
        <v>332</v>
      </c>
      <c r="F70" s="34" t="s">
        <v>397</v>
      </c>
      <c r="G70" s="31">
        <v>30699832.949999999</v>
      </c>
      <c r="H70" s="31">
        <v>30699832.949999999</v>
      </c>
      <c r="I70" s="31">
        <v>748452.19</v>
      </c>
      <c r="J70" s="23">
        <f t="shared" si="0"/>
        <v>29951380.759999998</v>
      </c>
      <c r="K70" s="31">
        <v>11683116.49</v>
      </c>
      <c r="L70" s="31">
        <v>3095354.93</v>
      </c>
      <c r="M70" s="31">
        <v>5036918.07</v>
      </c>
      <c r="N70" s="31">
        <v>0</v>
      </c>
      <c r="O70" s="31">
        <v>0</v>
      </c>
      <c r="P70" s="31">
        <v>26697.55</v>
      </c>
      <c r="Q70" s="31">
        <v>1301423.28</v>
      </c>
      <c r="R70" s="31">
        <v>0</v>
      </c>
      <c r="S70" s="31">
        <v>0</v>
      </c>
      <c r="T70" s="31">
        <v>6457803.7000000002</v>
      </c>
      <c r="U70" s="31">
        <v>155583.1</v>
      </c>
      <c r="V70" s="31">
        <v>1034379.93</v>
      </c>
      <c r="W70" s="31">
        <v>0</v>
      </c>
      <c r="X70" s="31">
        <v>0</v>
      </c>
      <c r="Y70" s="31">
        <v>0</v>
      </c>
      <c r="Z70" s="31">
        <v>30235842.370000001</v>
      </c>
      <c r="AA70" s="31">
        <v>0</v>
      </c>
      <c r="AB70" s="31">
        <v>30235842.370000001</v>
      </c>
      <c r="AC70" s="32">
        <v>2.0252860000000001E-2</v>
      </c>
      <c r="AD70" s="32">
        <v>4.7800000000000002E-2</v>
      </c>
      <c r="AE70" s="31">
        <v>1444565.32</v>
      </c>
      <c r="AF70" s="31">
        <v>0</v>
      </c>
      <c r="AG70" s="31">
        <v>0</v>
      </c>
      <c r="AH70" s="31">
        <v>0</v>
      </c>
      <c r="AI70" s="31">
        <v>0</v>
      </c>
      <c r="AJ70" s="23">
        <f t="shared" si="1"/>
        <v>0</v>
      </c>
      <c r="AK70" s="31">
        <v>644727.76</v>
      </c>
      <c r="AL70" s="31">
        <v>50191.57</v>
      </c>
      <c r="AM70" s="31">
        <v>86025.1</v>
      </c>
      <c r="AN70" s="31">
        <v>7487.22</v>
      </c>
      <c r="AO70" s="31">
        <v>166635.84</v>
      </c>
      <c r="AP70" s="31">
        <v>19738.66</v>
      </c>
      <c r="AQ70" s="31">
        <v>55293.54</v>
      </c>
      <c r="AR70" s="31">
        <v>4700</v>
      </c>
      <c r="AS70" s="31">
        <v>63032.18</v>
      </c>
      <c r="AT70" s="31">
        <v>0</v>
      </c>
      <c r="AU70" s="31">
        <f>9443+13244.68+17829.7</f>
        <v>40517.380000000005</v>
      </c>
      <c r="AV70" s="31">
        <v>21044.09</v>
      </c>
      <c r="AW70" s="31">
        <v>0</v>
      </c>
      <c r="AX70" s="31">
        <v>8334.2999999999993</v>
      </c>
      <c r="AY70" s="31">
        <v>9153.64</v>
      </c>
      <c r="AZ70" s="31">
        <v>40043.58</v>
      </c>
      <c r="BA70" s="31">
        <v>0</v>
      </c>
      <c r="BB70" s="31">
        <v>1270943.45</v>
      </c>
      <c r="BC70" s="49">
        <f t="shared" si="2"/>
        <v>0</v>
      </c>
      <c r="BD70" s="31">
        <v>166296.53</v>
      </c>
      <c r="BE70" s="31">
        <v>455463.02</v>
      </c>
      <c r="BF70" s="31">
        <v>0</v>
      </c>
      <c r="BG70" s="31">
        <v>198295</v>
      </c>
      <c r="BH70" s="31">
        <v>0</v>
      </c>
      <c r="BI70" s="31">
        <v>214873.88</v>
      </c>
      <c r="BJ70" s="31">
        <v>0</v>
      </c>
      <c r="BK70" s="31">
        <v>0</v>
      </c>
      <c r="BL70" s="31">
        <v>0</v>
      </c>
      <c r="BM70" s="23">
        <f t="shared" si="3"/>
        <v>0</v>
      </c>
      <c r="BN70" s="31">
        <v>0</v>
      </c>
      <c r="BO70" s="31">
        <v>1804</v>
      </c>
      <c r="BP70" s="31">
        <v>648</v>
      </c>
      <c r="BQ70" s="31">
        <v>0</v>
      </c>
      <c r="BR70" s="31">
        <v>0</v>
      </c>
      <c r="BS70" s="31">
        <v>-24</v>
      </c>
      <c r="BT70" s="31">
        <v>-58</v>
      </c>
      <c r="BU70" s="31">
        <v>-264</v>
      </c>
      <c r="BV70" s="31">
        <v>-251</v>
      </c>
      <c r="BW70" s="31">
        <v>0</v>
      </c>
      <c r="BX70" s="31">
        <v>0</v>
      </c>
      <c r="BY70" s="31">
        <v>14</v>
      </c>
      <c r="BZ70" s="31">
        <v>-276</v>
      </c>
      <c r="CA70" s="31">
        <v>0</v>
      </c>
      <c r="CB70" s="31">
        <v>1593</v>
      </c>
      <c r="CC70" s="31">
        <v>0</v>
      </c>
      <c r="CD70" s="31">
        <v>137</v>
      </c>
      <c r="CE70" s="31">
        <v>39</v>
      </c>
      <c r="CF70" s="31">
        <v>93</v>
      </c>
      <c r="CG70" s="31">
        <v>1</v>
      </c>
      <c r="CH70" s="31">
        <v>4</v>
      </c>
    </row>
    <row r="71" spans="1:86" ht="15.6" customHeight="1" x14ac:dyDescent="0.3">
      <c r="A71" s="34">
        <v>7</v>
      </c>
      <c r="B71" s="34" t="s">
        <v>418</v>
      </c>
      <c r="C71" s="34" t="s">
        <v>419</v>
      </c>
      <c r="D71" s="34" t="s">
        <v>420</v>
      </c>
      <c r="E71" s="34" t="s">
        <v>332</v>
      </c>
      <c r="F71" s="34" t="s">
        <v>397</v>
      </c>
      <c r="G71" s="31">
        <v>3196986.36</v>
      </c>
      <c r="H71" s="31">
        <v>3197014.93</v>
      </c>
      <c r="I71" s="31">
        <v>162309.82999999999</v>
      </c>
      <c r="J71" s="23">
        <f t="shared" si="0"/>
        <v>3034676.53</v>
      </c>
      <c r="K71" s="31">
        <v>72576.460000000006</v>
      </c>
      <c r="L71" s="31">
        <v>296010.03999999998</v>
      </c>
      <c r="M71" s="31">
        <v>983197.56</v>
      </c>
      <c r="N71" s="31">
        <v>0</v>
      </c>
      <c r="O71" s="31">
        <v>0</v>
      </c>
      <c r="P71" s="31">
        <v>0</v>
      </c>
      <c r="Q71" s="31">
        <v>215998.07999999999</v>
      </c>
      <c r="R71" s="31">
        <v>0</v>
      </c>
      <c r="S71" s="31">
        <v>0</v>
      </c>
      <c r="T71" s="31">
        <v>1043207.7</v>
      </c>
      <c r="U71" s="31">
        <v>0</v>
      </c>
      <c r="V71" s="31">
        <v>109792.27</v>
      </c>
      <c r="W71" s="31">
        <v>8137</v>
      </c>
      <c r="X71" s="31">
        <v>0</v>
      </c>
      <c r="Y71" s="31">
        <v>0</v>
      </c>
      <c r="Z71" s="31">
        <v>3023036.47</v>
      </c>
      <c r="AA71" s="31">
        <v>8165.57</v>
      </c>
      <c r="AB71" s="31">
        <v>3031202.04</v>
      </c>
      <c r="AC71" s="32">
        <v>1.7057719999999998E-2</v>
      </c>
      <c r="AD71" s="32">
        <v>0.1</v>
      </c>
      <c r="AE71" s="31">
        <v>302254.36</v>
      </c>
      <c r="AF71" s="31">
        <v>0</v>
      </c>
      <c r="AG71" s="31">
        <v>0</v>
      </c>
      <c r="AH71" s="31">
        <v>28.57</v>
      </c>
      <c r="AI71" s="31">
        <v>0.9</v>
      </c>
      <c r="AJ71" s="23">
        <f t="shared" si="1"/>
        <v>29.47</v>
      </c>
      <c r="AK71" s="31">
        <v>79222.86</v>
      </c>
      <c r="AL71" s="31">
        <v>6329.47</v>
      </c>
      <c r="AM71" s="31">
        <v>2376.69</v>
      </c>
      <c r="AN71" s="31">
        <v>0</v>
      </c>
      <c r="AO71" s="31">
        <v>37529.53</v>
      </c>
      <c r="AP71" s="31">
        <v>0</v>
      </c>
      <c r="AQ71" s="31">
        <v>13690.09</v>
      </c>
      <c r="AR71" s="31">
        <v>3200</v>
      </c>
      <c r="AS71" s="31">
        <v>0</v>
      </c>
      <c r="AT71" s="31">
        <v>0</v>
      </c>
      <c r="AU71" s="31">
        <f>2571.7+3927.53+2225.67</f>
        <v>8724.9</v>
      </c>
      <c r="AV71" s="31">
        <v>0</v>
      </c>
      <c r="AW71" s="31">
        <v>0</v>
      </c>
      <c r="AX71" s="31">
        <v>961.28</v>
      </c>
      <c r="AY71" s="31">
        <v>0</v>
      </c>
      <c r="AZ71" s="31">
        <v>5358.44</v>
      </c>
      <c r="BA71" s="31">
        <v>58300.5</v>
      </c>
      <c r="BB71" s="31">
        <v>175806.23</v>
      </c>
      <c r="BC71" s="49">
        <f t="shared" si="2"/>
        <v>0.33161794095692737</v>
      </c>
      <c r="BD71" s="31">
        <v>12734.32</v>
      </c>
      <c r="BE71" s="31">
        <v>41798.97</v>
      </c>
      <c r="BF71" s="31">
        <v>0</v>
      </c>
      <c r="BG71" s="31">
        <v>129000</v>
      </c>
      <c r="BH71" s="31">
        <v>0</v>
      </c>
      <c r="BI71" s="31">
        <v>6596.71</v>
      </c>
      <c r="BJ71" s="31">
        <v>0</v>
      </c>
      <c r="BK71" s="31">
        <v>0</v>
      </c>
      <c r="BL71" s="31">
        <v>0</v>
      </c>
      <c r="BM71" s="23">
        <f t="shared" si="3"/>
        <v>0</v>
      </c>
      <c r="BN71" s="31">
        <v>0</v>
      </c>
      <c r="BO71" s="31">
        <v>282</v>
      </c>
      <c r="BP71" s="31">
        <v>76</v>
      </c>
      <c r="BQ71" s="31">
        <v>0</v>
      </c>
      <c r="BR71" s="31">
        <v>0</v>
      </c>
      <c r="BS71" s="31">
        <v>-2</v>
      </c>
      <c r="BT71" s="31">
        <v>-5</v>
      </c>
      <c r="BU71" s="31">
        <v>-30</v>
      </c>
      <c r="BV71" s="31">
        <v>-47</v>
      </c>
      <c r="BW71" s="31">
        <v>0</v>
      </c>
      <c r="BX71" s="31">
        <v>0</v>
      </c>
      <c r="BY71" s="31">
        <v>0</v>
      </c>
      <c r="BZ71" s="31">
        <v>-33</v>
      </c>
      <c r="CA71" s="31">
        <v>0</v>
      </c>
      <c r="CB71" s="31">
        <v>241</v>
      </c>
      <c r="CC71" s="31">
        <v>2</v>
      </c>
      <c r="CD71" s="31">
        <v>17</v>
      </c>
      <c r="CE71" s="31">
        <v>3</v>
      </c>
      <c r="CF71" s="31">
        <v>13</v>
      </c>
      <c r="CG71" s="31">
        <v>0</v>
      </c>
      <c r="CH71" s="31">
        <v>0</v>
      </c>
    </row>
    <row r="72" spans="1:86" ht="15.6" customHeight="1" x14ac:dyDescent="0.3">
      <c r="A72" s="34">
        <v>7</v>
      </c>
      <c r="B72" s="34" t="s">
        <v>421</v>
      </c>
      <c r="C72" s="34" t="s">
        <v>63</v>
      </c>
      <c r="D72" s="34" t="s">
        <v>412</v>
      </c>
      <c r="E72" s="34" t="s">
        <v>335</v>
      </c>
      <c r="F72" s="34" t="s">
        <v>397</v>
      </c>
      <c r="G72" s="31">
        <v>104882198.41</v>
      </c>
      <c r="H72" s="31">
        <v>104882198.41</v>
      </c>
      <c r="I72" s="31">
        <v>2341966.65</v>
      </c>
      <c r="J72" s="23">
        <f t="shared" si="0"/>
        <v>102540231.75999999</v>
      </c>
      <c r="K72" s="31">
        <v>50425077.210000001</v>
      </c>
      <c r="L72" s="31">
        <v>10065084.189999999</v>
      </c>
      <c r="M72" s="31">
        <v>17761692.489999998</v>
      </c>
      <c r="N72" s="31">
        <v>0</v>
      </c>
      <c r="O72" s="31">
        <v>0</v>
      </c>
      <c r="P72" s="31">
        <v>0</v>
      </c>
      <c r="Q72" s="31">
        <v>3372681.89</v>
      </c>
      <c r="R72" s="31">
        <v>0</v>
      </c>
      <c r="S72" s="31">
        <v>0</v>
      </c>
      <c r="T72" s="31">
        <v>9591646.0899999999</v>
      </c>
      <c r="U72" s="31">
        <v>0</v>
      </c>
      <c r="V72" s="31">
        <v>5603974.9100000001</v>
      </c>
      <c r="W72" s="31">
        <v>421334.14</v>
      </c>
      <c r="X72" s="31">
        <v>0</v>
      </c>
      <c r="Y72" s="31">
        <v>0</v>
      </c>
      <c r="Z72" s="31">
        <v>100940741.88</v>
      </c>
      <c r="AA72" s="31">
        <v>509162.14</v>
      </c>
      <c r="AB72" s="31">
        <v>101449904.02</v>
      </c>
      <c r="AC72" s="32">
        <v>0.193968</v>
      </c>
      <c r="AD72" s="32">
        <v>3.85E-2</v>
      </c>
      <c r="AE72" s="31">
        <v>3884976.46</v>
      </c>
      <c r="AF72" s="31">
        <v>0</v>
      </c>
      <c r="AG72" s="31">
        <v>0</v>
      </c>
      <c r="AH72" s="31">
        <v>0</v>
      </c>
      <c r="AI72" s="31">
        <v>0</v>
      </c>
      <c r="AJ72" s="23">
        <f t="shared" si="1"/>
        <v>0</v>
      </c>
      <c r="AK72" s="31">
        <v>2089893.95</v>
      </c>
      <c r="AL72" s="31">
        <v>178689.75</v>
      </c>
      <c r="AM72" s="31">
        <v>567482.92000000004</v>
      </c>
      <c r="AN72" s="31">
        <v>0</v>
      </c>
      <c r="AO72" s="31">
        <v>217062.51</v>
      </c>
      <c r="AP72" s="31">
        <v>59052.72</v>
      </c>
      <c r="AQ72" s="31">
        <v>95970.89</v>
      </c>
      <c r="AR72" s="31">
        <v>16500</v>
      </c>
      <c r="AS72" s="31">
        <v>4000</v>
      </c>
      <c r="AT72" s="31">
        <v>6782.11</v>
      </c>
      <c r="AU72" s="31">
        <f>29264.03+51315.28+45010.01</f>
        <v>125589.32</v>
      </c>
      <c r="AV72" s="31">
        <v>48477.96</v>
      </c>
      <c r="AW72" s="31">
        <v>23751.360000000001</v>
      </c>
      <c r="AX72" s="31">
        <v>30783.72</v>
      </c>
      <c r="AY72" s="31">
        <v>94474.559999999998</v>
      </c>
      <c r="AZ72" s="31">
        <v>83719.44</v>
      </c>
      <c r="BA72" s="31">
        <v>0</v>
      </c>
      <c r="BB72" s="31">
        <v>3718353.18</v>
      </c>
      <c r="BC72" s="49">
        <f t="shared" si="2"/>
        <v>0</v>
      </c>
      <c r="BD72" s="31">
        <v>850927.09</v>
      </c>
      <c r="BE72" s="31">
        <v>19492868.02</v>
      </c>
      <c r="BF72" s="31">
        <v>0</v>
      </c>
      <c r="BG72" s="31">
        <v>198462.86</v>
      </c>
      <c r="BH72" s="31">
        <v>167.86</v>
      </c>
      <c r="BI72" s="31">
        <v>685127.32</v>
      </c>
      <c r="BJ72" s="31">
        <v>0</v>
      </c>
      <c r="BK72" s="31">
        <v>0</v>
      </c>
      <c r="BL72" s="31">
        <v>0</v>
      </c>
      <c r="BM72" s="23">
        <f t="shared" si="3"/>
        <v>0</v>
      </c>
      <c r="BN72" s="31">
        <v>0</v>
      </c>
      <c r="BO72" s="31">
        <v>8031</v>
      </c>
      <c r="BP72" s="31">
        <v>2358</v>
      </c>
      <c r="BQ72" s="31">
        <v>0</v>
      </c>
      <c r="BR72" s="31">
        <v>0</v>
      </c>
      <c r="BS72" s="31">
        <v>-38</v>
      </c>
      <c r="BT72" s="31">
        <v>-106</v>
      </c>
      <c r="BU72" s="31">
        <v>-690</v>
      </c>
      <c r="BV72" s="31">
        <v>-763</v>
      </c>
      <c r="BW72" s="31">
        <v>0</v>
      </c>
      <c r="BX72" s="31">
        <v>0</v>
      </c>
      <c r="BY72" s="31">
        <v>-1</v>
      </c>
      <c r="BZ72" s="31">
        <v>-869</v>
      </c>
      <c r="CA72" s="31">
        <v>0</v>
      </c>
      <c r="CB72" s="31">
        <v>7922</v>
      </c>
      <c r="CC72" s="31">
        <v>0</v>
      </c>
      <c r="CD72" s="31">
        <v>121</v>
      </c>
      <c r="CE72" s="31">
        <v>74</v>
      </c>
      <c r="CF72" s="31">
        <v>657</v>
      </c>
      <c r="CG72" s="31">
        <v>7</v>
      </c>
      <c r="CH72" s="31">
        <v>7</v>
      </c>
    </row>
    <row r="73" spans="1:86" ht="15.6" customHeight="1" x14ac:dyDescent="0.3">
      <c r="A73" s="27">
        <v>7</v>
      </c>
      <c r="B73" s="37" t="s">
        <v>422</v>
      </c>
      <c r="C73" s="27" t="s">
        <v>97</v>
      </c>
      <c r="D73" s="38" t="s">
        <v>423</v>
      </c>
      <c r="E73" s="38" t="s">
        <v>332</v>
      </c>
      <c r="F73" s="38" t="s">
        <v>397</v>
      </c>
      <c r="G73" s="31">
        <v>49233012.549999997</v>
      </c>
      <c r="H73" s="31">
        <v>49233012.549999997</v>
      </c>
      <c r="I73" s="31">
        <v>1624281.56</v>
      </c>
      <c r="J73" s="23">
        <f t="shared" si="0"/>
        <v>47608730.989999995</v>
      </c>
      <c r="K73" s="31">
        <v>181231.66</v>
      </c>
      <c r="L73" s="31">
        <v>6483341.2699999996</v>
      </c>
      <c r="M73" s="31">
        <v>17657765.609999999</v>
      </c>
      <c r="N73" s="31">
        <v>0</v>
      </c>
      <c r="O73" s="31">
        <v>0</v>
      </c>
      <c r="P73" s="31">
        <v>0</v>
      </c>
      <c r="Q73" s="31">
        <v>2738257.4</v>
      </c>
      <c r="R73" s="31">
        <v>0</v>
      </c>
      <c r="S73" s="31">
        <v>0</v>
      </c>
      <c r="T73" s="31">
        <v>12704485.220000001</v>
      </c>
      <c r="U73" s="31">
        <v>176473.15</v>
      </c>
      <c r="V73" s="31">
        <v>5124003.6900000004</v>
      </c>
      <c r="W73" s="31">
        <v>59915.12</v>
      </c>
      <c r="X73" s="31">
        <v>0</v>
      </c>
      <c r="Y73" s="31">
        <v>0</v>
      </c>
      <c r="Z73" s="31">
        <v>48041757.780000001</v>
      </c>
      <c r="AA73" s="31">
        <v>74016.289999999994</v>
      </c>
      <c r="AB73" s="31">
        <v>48115774.07</v>
      </c>
      <c r="AC73" s="32">
        <v>0.1076073</v>
      </c>
      <c r="AD73" s="32">
        <v>6.2E-2</v>
      </c>
      <c r="AE73" s="31">
        <v>2976199.78</v>
      </c>
      <c r="AF73" s="31">
        <v>0</v>
      </c>
      <c r="AG73" s="31">
        <v>0</v>
      </c>
      <c r="AH73" s="31">
        <v>0</v>
      </c>
      <c r="AI73" s="31">
        <v>0</v>
      </c>
      <c r="AJ73" s="23">
        <f t="shared" si="1"/>
        <v>0</v>
      </c>
      <c r="AK73" s="31">
        <v>1619098.26</v>
      </c>
      <c r="AL73" s="31">
        <v>119767.63</v>
      </c>
      <c r="AM73" s="31">
        <v>381618.9</v>
      </c>
      <c r="AN73" s="31">
        <v>8859.7000000000007</v>
      </c>
      <c r="AO73" s="31">
        <v>150335.95000000001</v>
      </c>
      <c r="AP73" s="31">
        <v>6130.39</v>
      </c>
      <c r="AQ73" s="31">
        <v>64807.46</v>
      </c>
      <c r="AR73" s="31">
        <v>16000</v>
      </c>
      <c r="AS73" s="31">
        <v>3870</v>
      </c>
      <c r="AT73" s="31">
        <v>82445.009999999995</v>
      </c>
      <c r="AU73" s="31">
        <f>16460.93+18425+60832.74</f>
        <v>95718.67</v>
      </c>
      <c r="AV73" s="31">
        <v>34885.39</v>
      </c>
      <c r="AW73" s="31">
        <v>0</v>
      </c>
      <c r="AX73" s="31">
        <v>4775.47</v>
      </c>
      <c r="AY73" s="31">
        <v>109468.86</v>
      </c>
      <c r="AZ73" s="31">
        <v>95002.81</v>
      </c>
      <c r="BA73" s="31">
        <v>0</v>
      </c>
      <c r="BB73" s="31">
        <v>2981078.49</v>
      </c>
      <c r="BC73" s="49">
        <f t="shared" si="2"/>
        <v>0</v>
      </c>
      <c r="BD73" s="31">
        <v>675827.62</v>
      </c>
      <c r="BE73" s="31">
        <v>4622006.53</v>
      </c>
      <c r="BF73" s="31">
        <v>72.91</v>
      </c>
      <c r="BG73" s="31">
        <v>198295</v>
      </c>
      <c r="BH73" s="31">
        <v>0</v>
      </c>
      <c r="BI73" s="31">
        <v>374626.97</v>
      </c>
      <c r="BJ73" s="31">
        <v>0</v>
      </c>
      <c r="BK73" s="31">
        <v>0</v>
      </c>
      <c r="BL73" s="31">
        <v>0</v>
      </c>
      <c r="BM73" s="23">
        <f t="shared" si="3"/>
        <v>0</v>
      </c>
      <c r="BN73" s="31">
        <v>0</v>
      </c>
      <c r="BO73" s="31">
        <v>7280</v>
      </c>
      <c r="BP73" s="31">
        <v>1736</v>
      </c>
      <c r="BQ73" s="31">
        <v>4</v>
      </c>
      <c r="BR73" s="31">
        <v>0</v>
      </c>
      <c r="BS73" s="31">
        <v>-50</v>
      </c>
      <c r="BT73" s="31">
        <v>-238</v>
      </c>
      <c r="BU73" s="31">
        <v>-399</v>
      </c>
      <c r="BV73" s="31">
        <v>-994</v>
      </c>
      <c r="BW73" s="31">
        <v>0</v>
      </c>
      <c r="BX73" s="31">
        <v>0</v>
      </c>
      <c r="BY73" s="31">
        <v>-2</v>
      </c>
      <c r="BZ73" s="31">
        <v>-1331</v>
      </c>
      <c r="CA73" s="31">
        <v>-11</v>
      </c>
      <c r="CB73" s="31">
        <v>5995</v>
      </c>
      <c r="CC73" s="31">
        <v>3</v>
      </c>
      <c r="CD73" s="31">
        <v>285</v>
      </c>
      <c r="CE73" s="31">
        <v>135</v>
      </c>
      <c r="CF73" s="31">
        <v>890</v>
      </c>
      <c r="CG73" s="31">
        <v>7</v>
      </c>
      <c r="CH73" s="31">
        <v>12</v>
      </c>
    </row>
    <row r="74" spans="1:86" s="9" customFormat="1" ht="15.6" customHeight="1" x14ac:dyDescent="0.3">
      <c r="A74" s="51">
        <v>8</v>
      </c>
      <c r="B74" s="54" t="s">
        <v>28</v>
      </c>
      <c r="C74" s="54" t="s">
        <v>29</v>
      </c>
      <c r="D74" s="27" t="s">
        <v>424</v>
      </c>
      <c r="E74" s="27" t="s">
        <v>332</v>
      </c>
      <c r="F74" s="27" t="s">
        <v>425</v>
      </c>
      <c r="G74" s="51">
        <v>72961693.129999995</v>
      </c>
      <c r="H74" s="51">
        <v>72961693.129999995</v>
      </c>
      <c r="I74" s="51">
        <v>2268882.9700000002</v>
      </c>
      <c r="J74" s="51">
        <f t="shared" ref="J74:J135" si="4">G74-I74</f>
        <v>70692810.159999996</v>
      </c>
      <c r="K74" s="51">
        <v>0</v>
      </c>
      <c r="L74" s="51">
        <v>4381193.57</v>
      </c>
      <c r="M74" s="51">
        <v>15213518.560000001</v>
      </c>
      <c r="N74" s="51">
        <v>24742647.789999999</v>
      </c>
      <c r="O74" s="51">
        <v>0</v>
      </c>
      <c r="P74" s="51">
        <v>0</v>
      </c>
      <c r="Q74" s="51">
        <v>2571816.88</v>
      </c>
      <c r="R74" s="51">
        <v>357681.86</v>
      </c>
      <c r="S74" s="51">
        <v>0</v>
      </c>
      <c r="T74" s="51">
        <v>12541792.17</v>
      </c>
      <c r="U74" s="51">
        <v>0</v>
      </c>
      <c r="V74" s="51">
        <v>5178490.97</v>
      </c>
      <c r="W74" s="51">
        <v>268248.28999999998</v>
      </c>
      <c r="X74" s="51">
        <v>0</v>
      </c>
      <c r="Y74" s="51">
        <v>0</v>
      </c>
      <c r="Z74" s="51">
        <v>46379057.600000001</v>
      </c>
      <c r="AA74" s="51">
        <v>25368577.940000001</v>
      </c>
      <c r="AB74" s="51">
        <v>71747635.540000007</v>
      </c>
      <c r="AC74" s="52">
        <v>7.6313800000000001E-2</v>
      </c>
      <c r="AD74" s="52">
        <v>8.5000000000000006E-2</v>
      </c>
      <c r="AE74" s="51">
        <v>3944392.46</v>
      </c>
      <c r="AF74" s="51">
        <v>0</v>
      </c>
      <c r="AG74" s="51">
        <v>0</v>
      </c>
      <c r="AH74" s="51">
        <v>0</v>
      </c>
      <c r="AI74" s="51">
        <v>0</v>
      </c>
      <c r="AJ74" s="51">
        <f t="shared" ref="AJ74:AJ135" si="5">SUM(AH74:AI74)</f>
        <v>0</v>
      </c>
      <c r="AK74" s="51">
        <v>1839017.31</v>
      </c>
      <c r="AL74" s="51">
        <v>138304.01999999999</v>
      </c>
      <c r="AM74" s="51">
        <v>698161.82</v>
      </c>
      <c r="AN74" s="51">
        <v>0</v>
      </c>
      <c r="AO74" s="51">
        <v>307574.39</v>
      </c>
      <c r="AP74" s="51">
        <v>0</v>
      </c>
      <c r="AQ74" s="51">
        <v>71609.66</v>
      </c>
      <c r="AR74" s="51">
        <v>11100</v>
      </c>
      <c r="AS74" s="51">
        <v>5113.5</v>
      </c>
      <c r="AT74" s="51">
        <v>0</v>
      </c>
      <c r="AU74" s="51">
        <v>78894.48</v>
      </c>
      <c r="AV74" s="51">
        <v>37520.85</v>
      </c>
      <c r="AW74" s="51">
        <v>9995</v>
      </c>
      <c r="AX74" s="51">
        <v>8128.8</v>
      </c>
      <c r="AY74" s="51">
        <v>33444.39</v>
      </c>
      <c r="AZ74" s="51">
        <v>87821.14</v>
      </c>
      <c r="BA74" s="51">
        <v>0</v>
      </c>
      <c r="BB74" s="51">
        <v>3440177.52</v>
      </c>
      <c r="BC74" s="52">
        <f t="shared" ref="BC74:BC135" si="6">BA74/BB74</f>
        <v>0</v>
      </c>
      <c r="BD74" s="51">
        <v>637810.05000000005</v>
      </c>
      <c r="BE74" s="51">
        <v>4930174.13</v>
      </c>
      <c r="BF74" s="51">
        <v>0</v>
      </c>
      <c r="BG74" s="51">
        <v>198295</v>
      </c>
      <c r="BH74" s="51">
        <v>0</v>
      </c>
      <c r="BI74" s="51">
        <v>456441.05</v>
      </c>
      <c r="BJ74" s="51">
        <v>0</v>
      </c>
      <c r="BK74" s="51">
        <v>0</v>
      </c>
      <c r="BL74" s="51">
        <v>0</v>
      </c>
      <c r="BM74" s="51">
        <f t="shared" ref="BM74:BM135" si="7">SUM(BK74:BL74)</f>
        <v>0</v>
      </c>
      <c r="BN74" s="51">
        <v>0</v>
      </c>
      <c r="BO74" s="51">
        <v>11071</v>
      </c>
      <c r="BP74" s="51">
        <v>5151</v>
      </c>
      <c r="BQ74" s="51">
        <v>5</v>
      </c>
      <c r="BR74" s="51">
        <v>-7</v>
      </c>
      <c r="BS74" s="51">
        <v>-68</v>
      </c>
      <c r="BT74" s="51">
        <v>-199</v>
      </c>
      <c r="BU74" s="51">
        <v>-2340</v>
      </c>
      <c r="BV74" s="51">
        <v>-2025</v>
      </c>
      <c r="BW74" s="51">
        <v>0</v>
      </c>
      <c r="BX74" s="51">
        <v>-2</v>
      </c>
      <c r="BY74" s="51">
        <v>9</v>
      </c>
      <c r="BZ74" s="51">
        <v>-1203</v>
      </c>
      <c r="CA74" s="51">
        <v>-2</v>
      </c>
      <c r="CB74" s="51">
        <v>10390</v>
      </c>
      <c r="CC74" s="51">
        <v>205</v>
      </c>
      <c r="CD74" s="51">
        <v>399</v>
      </c>
      <c r="CE74" s="51">
        <v>156</v>
      </c>
      <c r="CF74" s="51">
        <v>640</v>
      </c>
      <c r="CG74" s="51">
        <v>1</v>
      </c>
      <c r="CH74" s="51">
        <v>12</v>
      </c>
    </row>
    <row r="75" spans="1:86" s="9" customFormat="1" ht="15.6" customHeight="1" x14ac:dyDescent="0.3">
      <c r="A75" s="51">
        <v>8</v>
      </c>
      <c r="B75" s="54" t="s">
        <v>32</v>
      </c>
      <c r="C75" s="54" t="s">
        <v>33</v>
      </c>
      <c r="D75" s="27" t="s">
        <v>426</v>
      </c>
      <c r="E75" s="27" t="s">
        <v>303</v>
      </c>
      <c r="F75" s="27" t="s">
        <v>427</v>
      </c>
      <c r="G75" s="51">
        <v>47297577.689999998</v>
      </c>
      <c r="H75" s="51">
        <v>47340695.020000003</v>
      </c>
      <c r="I75" s="51">
        <v>455871.52</v>
      </c>
      <c r="J75" s="51">
        <f t="shared" si="4"/>
        <v>46841706.169999994</v>
      </c>
      <c r="K75" s="51">
        <v>109874.98</v>
      </c>
      <c r="L75" s="51">
        <v>3518351.35</v>
      </c>
      <c r="M75" s="51">
        <v>17658729.760000002</v>
      </c>
      <c r="N75" s="51">
        <v>0</v>
      </c>
      <c r="O75" s="51">
        <v>0</v>
      </c>
      <c r="P75" s="51">
        <v>0</v>
      </c>
      <c r="Q75" s="51">
        <v>1496051.09</v>
      </c>
      <c r="R75" s="51">
        <v>0</v>
      </c>
      <c r="S75" s="51">
        <v>6503.52</v>
      </c>
      <c r="T75" s="51">
        <v>15674780.9</v>
      </c>
      <c r="U75" s="51">
        <v>0</v>
      </c>
      <c r="V75" s="51">
        <v>5632046.1399999997</v>
      </c>
      <c r="W75" s="51">
        <v>247453.31</v>
      </c>
      <c r="X75" s="51">
        <v>0</v>
      </c>
      <c r="Y75" s="51">
        <v>0</v>
      </c>
      <c r="Z75" s="51">
        <v>46741798.609999999</v>
      </c>
      <c r="AA75" s="51">
        <v>292573.90000000002</v>
      </c>
      <c r="AB75" s="51">
        <v>47034372.509999998</v>
      </c>
      <c r="AC75" s="52">
        <v>4.718899E-2</v>
      </c>
      <c r="AD75" s="52">
        <v>5.6000000000000001E-2</v>
      </c>
      <c r="AE75" s="51">
        <v>2617364.5699999998</v>
      </c>
      <c r="AF75" s="51">
        <v>0</v>
      </c>
      <c r="AG75" s="51">
        <v>0</v>
      </c>
      <c r="AH75" s="51">
        <v>0</v>
      </c>
      <c r="AI75" s="51">
        <v>0</v>
      </c>
      <c r="AJ75" s="51">
        <f t="shared" si="5"/>
        <v>0</v>
      </c>
      <c r="AK75" s="51">
        <v>1500021.58</v>
      </c>
      <c r="AL75" s="51">
        <v>121187.81</v>
      </c>
      <c r="AM75" s="51">
        <v>357875.81</v>
      </c>
      <c r="AN75" s="51">
        <v>0</v>
      </c>
      <c r="AO75" s="51">
        <v>123420.58</v>
      </c>
      <c r="AP75" s="51">
        <v>3365.29</v>
      </c>
      <c r="AQ75" s="51">
        <v>74217.509999999995</v>
      </c>
      <c r="AR75" s="51">
        <v>11100</v>
      </c>
      <c r="AS75" s="51">
        <v>0</v>
      </c>
      <c r="AT75" s="51">
        <v>0</v>
      </c>
      <c r="AU75" s="51">
        <v>86837.39</v>
      </c>
      <c r="AV75" s="51">
        <v>35389.629999999997</v>
      </c>
      <c r="AW75" s="51">
        <v>0</v>
      </c>
      <c r="AX75" s="51">
        <v>4701.04</v>
      </c>
      <c r="AY75" s="51">
        <v>29660.31</v>
      </c>
      <c r="AZ75" s="51">
        <v>61267.26</v>
      </c>
      <c r="BA75" s="51">
        <v>0</v>
      </c>
      <c r="BB75" s="51">
        <v>2483389.52</v>
      </c>
      <c r="BC75" s="52">
        <f t="shared" si="6"/>
        <v>0</v>
      </c>
      <c r="BD75" s="51">
        <v>496791.14</v>
      </c>
      <c r="BE75" s="51">
        <v>1735133.68</v>
      </c>
      <c r="BF75" s="51">
        <v>0</v>
      </c>
      <c r="BG75" s="51">
        <v>198294.96</v>
      </c>
      <c r="BH75" s="51">
        <v>0</v>
      </c>
      <c r="BI75" s="51">
        <v>351184.76</v>
      </c>
      <c r="BJ75" s="51">
        <v>0</v>
      </c>
      <c r="BK75" s="51">
        <v>0</v>
      </c>
      <c r="BL75" s="51">
        <v>0</v>
      </c>
      <c r="BM75" s="51">
        <f t="shared" si="7"/>
        <v>0</v>
      </c>
      <c r="BN75" s="51">
        <v>0</v>
      </c>
      <c r="BO75" s="51">
        <v>8963</v>
      </c>
      <c r="BP75" s="51">
        <v>2352</v>
      </c>
      <c r="BQ75" s="51">
        <v>4</v>
      </c>
      <c r="BR75" s="51">
        <v>-5</v>
      </c>
      <c r="BS75" s="51">
        <v>-98</v>
      </c>
      <c r="BT75" s="51">
        <v>-321</v>
      </c>
      <c r="BU75" s="51">
        <v>-216</v>
      </c>
      <c r="BV75" s="51">
        <v>-809</v>
      </c>
      <c r="BW75" s="51">
        <v>0</v>
      </c>
      <c r="BX75" s="51">
        <v>0</v>
      </c>
      <c r="BY75" s="51">
        <v>48</v>
      </c>
      <c r="BZ75" s="51">
        <v>-1547</v>
      </c>
      <c r="CA75" s="51">
        <v>-15</v>
      </c>
      <c r="CB75" s="51">
        <v>8356</v>
      </c>
      <c r="CC75" s="51">
        <v>14</v>
      </c>
      <c r="CD75" s="51">
        <v>243</v>
      </c>
      <c r="CE75" s="51">
        <v>178</v>
      </c>
      <c r="CF75" s="51">
        <v>970</v>
      </c>
      <c r="CG75" s="51">
        <v>148</v>
      </c>
      <c r="CH75" s="51">
        <v>10</v>
      </c>
    </row>
    <row r="76" spans="1:86" s="9" customFormat="1" ht="15.6" customHeight="1" x14ac:dyDescent="0.3">
      <c r="A76" s="51">
        <v>8</v>
      </c>
      <c r="B76" s="54" t="s">
        <v>106</v>
      </c>
      <c r="C76" s="54" t="s">
        <v>107</v>
      </c>
      <c r="D76" s="27" t="s">
        <v>428</v>
      </c>
      <c r="E76" s="27" t="s">
        <v>344</v>
      </c>
      <c r="F76" s="27" t="s">
        <v>425</v>
      </c>
      <c r="G76" s="51">
        <v>181560655.22</v>
      </c>
      <c r="H76" s="51">
        <v>181573380.11000001</v>
      </c>
      <c r="I76" s="51">
        <v>6749594.71</v>
      </c>
      <c r="J76" s="51">
        <f t="shared" si="4"/>
        <v>174811060.50999999</v>
      </c>
      <c r="K76" s="51">
        <v>24503724.420000002</v>
      </c>
      <c r="L76" s="51">
        <v>11131437.380000001</v>
      </c>
      <c r="M76" s="51">
        <v>29143303.469999999</v>
      </c>
      <c r="N76" s="51">
        <v>51059264.909999996</v>
      </c>
      <c r="O76" s="51">
        <v>0</v>
      </c>
      <c r="P76" s="51">
        <v>432318.39</v>
      </c>
      <c r="Q76" s="51">
        <v>3108180</v>
      </c>
      <c r="R76" s="51">
        <v>2380500.79</v>
      </c>
      <c r="S76" s="51">
        <v>0</v>
      </c>
      <c r="T76" s="51">
        <v>36892653.469999999</v>
      </c>
      <c r="U76" s="51">
        <v>299100.96000000002</v>
      </c>
      <c r="V76" s="51">
        <v>10379322.08</v>
      </c>
      <c r="W76" s="51">
        <v>123777.11</v>
      </c>
      <c r="X76" s="51">
        <v>0</v>
      </c>
      <c r="Y76" s="51">
        <v>0</v>
      </c>
      <c r="Z76" s="51">
        <v>121421994.81</v>
      </c>
      <c r="AA76" s="51">
        <v>53722824.880000003</v>
      </c>
      <c r="AB76" s="51">
        <v>175144819.69</v>
      </c>
      <c r="AC76" s="52">
        <v>2.076165E-2</v>
      </c>
      <c r="AD76" s="52">
        <f>4493284/121421995</f>
        <v>3.7005519469516211E-2</v>
      </c>
      <c r="AE76" s="51">
        <v>4493283.7</v>
      </c>
      <c r="AF76" s="51">
        <v>0</v>
      </c>
      <c r="AG76" s="51">
        <v>0</v>
      </c>
      <c r="AH76" s="51">
        <v>13711.53</v>
      </c>
      <c r="AI76" s="51">
        <v>0</v>
      </c>
      <c r="AJ76" s="51">
        <f t="shared" si="5"/>
        <v>13711.53</v>
      </c>
      <c r="AK76" s="51">
        <v>2448525.1800000002</v>
      </c>
      <c r="AL76" s="51">
        <v>191054.64</v>
      </c>
      <c r="AM76" s="51">
        <v>568924.43999999994</v>
      </c>
      <c r="AN76" s="51">
        <v>0</v>
      </c>
      <c r="AO76" s="51">
        <v>324736.38</v>
      </c>
      <c r="AP76" s="51">
        <v>6202.69</v>
      </c>
      <c r="AQ76" s="51">
        <v>58175.08</v>
      </c>
      <c r="AR76" s="51">
        <v>12800</v>
      </c>
      <c r="AS76" s="51">
        <v>23865.58</v>
      </c>
      <c r="AT76" s="51">
        <v>0</v>
      </c>
      <c r="AU76" s="51">
        <v>428972.63</v>
      </c>
      <c r="AV76" s="51">
        <v>32871.51</v>
      </c>
      <c r="AW76" s="51">
        <v>19848.71</v>
      </c>
      <c r="AX76" s="51">
        <v>15490.96</v>
      </c>
      <c r="AY76" s="51">
        <v>59014.720000000001</v>
      </c>
      <c r="AZ76" s="51">
        <v>0</v>
      </c>
      <c r="BA76" s="51">
        <v>0</v>
      </c>
      <c r="BB76" s="51">
        <v>4339744.1900000004</v>
      </c>
      <c r="BC76" s="52">
        <f t="shared" si="6"/>
        <v>0</v>
      </c>
      <c r="BD76" s="51">
        <v>1301208.08</v>
      </c>
      <c r="BE76" s="51">
        <v>2468291.33</v>
      </c>
      <c r="BF76" s="51">
        <v>1360.34</v>
      </c>
      <c r="BG76" s="51">
        <v>198294.97</v>
      </c>
      <c r="BH76" s="51">
        <v>0</v>
      </c>
      <c r="BI76" s="51">
        <v>682388.43</v>
      </c>
      <c r="BJ76" s="51">
        <v>0</v>
      </c>
      <c r="BK76" s="51">
        <v>0</v>
      </c>
      <c r="BL76" s="51">
        <v>0</v>
      </c>
      <c r="BM76" s="51">
        <f t="shared" si="7"/>
        <v>0</v>
      </c>
      <c r="BN76" s="51">
        <v>0</v>
      </c>
      <c r="BO76" s="51">
        <v>14789</v>
      </c>
      <c r="BP76" s="51">
        <v>4357</v>
      </c>
      <c r="BQ76" s="51">
        <v>142</v>
      </c>
      <c r="BR76" s="51">
        <v>0</v>
      </c>
      <c r="BS76" s="51">
        <v>-69</v>
      </c>
      <c r="BT76" s="51">
        <v>-486</v>
      </c>
      <c r="BU76" s="51">
        <v>-499</v>
      </c>
      <c r="BV76" s="51">
        <v>-1880</v>
      </c>
      <c r="BW76" s="51">
        <v>0</v>
      </c>
      <c r="BX76" s="51">
        <v>0</v>
      </c>
      <c r="BY76" s="51">
        <v>0</v>
      </c>
      <c r="BZ76" s="51">
        <v>-2358</v>
      </c>
      <c r="CA76" s="51">
        <v>-25</v>
      </c>
      <c r="CB76" s="51">
        <v>13971</v>
      </c>
      <c r="CC76" s="51">
        <v>44</v>
      </c>
      <c r="CD76" s="51">
        <v>947</v>
      </c>
      <c r="CE76" s="51">
        <v>388</v>
      </c>
      <c r="CF76" s="51">
        <v>783</v>
      </c>
      <c r="CG76" s="51">
        <v>11</v>
      </c>
      <c r="CH76" s="51">
        <v>2</v>
      </c>
    </row>
    <row r="77" spans="1:86" s="9" customFormat="1" ht="15.6" customHeight="1" x14ac:dyDescent="0.3">
      <c r="A77" s="51">
        <v>8</v>
      </c>
      <c r="B77" s="54" t="s">
        <v>112</v>
      </c>
      <c r="C77" s="54" t="s">
        <v>113</v>
      </c>
      <c r="D77" s="27" t="s">
        <v>385</v>
      </c>
      <c r="E77" s="27" t="s">
        <v>332</v>
      </c>
      <c r="F77" s="27" t="s">
        <v>425</v>
      </c>
      <c r="G77" s="51">
        <v>45841560.57</v>
      </c>
      <c r="H77" s="51">
        <v>45857082.630000003</v>
      </c>
      <c r="I77" s="51">
        <v>1148351.24</v>
      </c>
      <c r="J77" s="51">
        <f t="shared" si="4"/>
        <v>44693209.329999998</v>
      </c>
      <c r="K77" s="51">
        <v>0</v>
      </c>
      <c r="L77" s="51">
        <v>1822853.21</v>
      </c>
      <c r="M77" s="51">
        <v>12212811.51</v>
      </c>
      <c r="N77" s="51">
        <v>14733636.01</v>
      </c>
      <c r="O77" s="51">
        <v>0</v>
      </c>
      <c r="P77" s="51">
        <v>0</v>
      </c>
      <c r="Q77" s="51">
        <v>870887.25</v>
      </c>
      <c r="R77" s="51">
        <v>11312.46</v>
      </c>
      <c r="S77" s="51">
        <v>0</v>
      </c>
      <c r="T77" s="51">
        <v>7582484.3700000001</v>
      </c>
      <c r="U77" s="51">
        <v>0</v>
      </c>
      <c r="V77" s="51">
        <v>4215338.41</v>
      </c>
      <c r="W77" s="51">
        <v>31942.62</v>
      </c>
      <c r="X77" s="51">
        <v>0</v>
      </c>
      <c r="Y77" s="51">
        <v>0</v>
      </c>
      <c r="Z77" s="51">
        <v>30308232.48</v>
      </c>
      <c r="AA77" s="51">
        <v>14792413.15</v>
      </c>
      <c r="AB77" s="51">
        <v>45100645.630000003</v>
      </c>
      <c r="AC77" s="52">
        <v>8.1755439999999999E-2</v>
      </c>
      <c r="AD77" s="52">
        <v>7.0000000000000007E-2</v>
      </c>
      <c r="AE77" s="51">
        <v>2121584.5699999998</v>
      </c>
      <c r="AF77" s="51">
        <v>0</v>
      </c>
      <c r="AG77" s="51">
        <v>0</v>
      </c>
      <c r="AH77" s="51">
        <v>15522.06</v>
      </c>
      <c r="AI77" s="51">
        <v>0</v>
      </c>
      <c r="AJ77" s="51">
        <f t="shared" si="5"/>
        <v>15522.06</v>
      </c>
      <c r="AK77" s="51">
        <v>1313581.71</v>
      </c>
      <c r="AL77" s="51">
        <v>100662.24</v>
      </c>
      <c r="AM77" s="51">
        <v>256052.03</v>
      </c>
      <c r="AN77" s="51">
        <v>0</v>
      </c>
      <c r="AO77" s="51">
        <v>109206</v>
      </c>
      <c r="AP77" s="51">
        <v>4290.62</v>
      </c>
      <c r="AQ77" s="51">
        <v>54402.26</v>
      </c>
      <c r="AR77" s="51">
        <v>11100</v>
      </c>
      <c r="AS77" s="51">
        <v>3840.94</v>
      </c>
      <c r="AT77" s="51">
        <v>0</v>
      </c>
      <c r="AU77" s="51">
        <v>69034.649999999994</v>
      </c>
      <c r="AV77" s="51">
        <v>14203.54</v>
      </c>
      <c r="AW77" s="51">
        <v>0</v>
      </c>
      <c r="AX77" s="51">
        <v>20313.61</v>
      </c>
      <c r="AY77" s="51">
        <v>3029.97</v>
      </c>
      <c r="AZ77" s="51">
        <v>0</v>
      </c>
      <c r="BA77" s="51">
        <v>0</v>
      </c>
      <c r="BB77" s="51">
        <v>2040077.46</v>
      </c>
      <c r="BC77" s="52">
        <f t="shared" si="6"/>
        <v>0</v>
      </c>
      <c r="BD77" s="51">
        <v>196763.31</v>
      </c>
      <c r="BE77" s="51">
        <v>3551033.8</v>
      </c>
      <c r="BF77" s="51">
        <v>0</v>
      </c>
      <c r="BG77" s="51">
        <v>198295</v>
      </c>
      <c r="BH77" s="51">
        <v>0</v>
      </c>
      <c r="BI77" s="51">
        <v>307424.14</v>
      </c>
      <c r="BJ77" s="51">
        <v>0</v>
      </c>
      <c r="BK77" s="51">
        <v>0</v>
      </c>
      <c r="BL77" s="51">
        <v>0</v>
      </c>
      <c r="BM77" s="51">
        <f t="shared" si="7"/>
        <v>0</v>
      </c>
      <c r="BN77" s="51">
        <v>0</v>
      </c>
      <c r="BO77" s="51">
        <v>7646</v>
      </c>
      <c r="BP77" s="51">
        <v>2394</v>
      </c>
      <c r="BQ77" s="51">
        <v>322</v>
      </c>
      <c r="BR77" s="51">
        <v>-12</v>
      </c>
      <c r="BS77" s="51">
        <v>-17</v>
      </c>
      <c r="BT77" s="51">
        <v>-134</v>
      </c>
      <c r="BU77" s="51">
        <v>-394</v>
      </c>
      <c r="BV77" s="51">
        <v>-1437</v>
      </c>
      <c r="BW77" s="51">
        <v>2</v>
      </c>
      <c r="BX77" s="51">
        <v>-5</v>
      </c>
      <c r="BY77" s="51">
        <v>4</v>
      </c>
      <c r="BZ77" s="51">
        <v>-1200</v>
      </c>
      <c r="CA77" s="51">
        <v>-2</v>
      </c>
      <c r="CB77" s="51">
        <v>7167</v>
      </c>
      <c r="CC77" s="51">
        <v>18</v>
      </c>
      <c r="CD77" s="51">
        <v>302</v>
      </c>
      <c r="CE77" s="51">
        <v>126</v>
      </c>
      <c r="CF77" s="51">
        <v>759</v>
      </c>
      <c r="CG77" s="51">
        <v>0</v>
      </c>
      <c r="CH77" s="51">
        <v>3</v>
      </c>
    </row>
    <row r="78" spans="1:86" s="9" customFormat="1" ht="15.6" customHeight="1" x14ac:dyDescent="0.3">
      <c r="A78" s="51">
        <v>8</v>
      </c>
      <c r="B78" s="54" t="s">
        <v>117</v>
      </c>
      <c r="C78" s="54" t="s">
        <v>118</v>
      </c>
      <c r="D78" s="27" t="s">
        <v>429</v>
      </c>
      <c r="E78" s="27" t="s">
        <v>303</v>
      </c>
      <c r="F78" s="27" t="s">
        <v>425</v>
      </c>
      <c r="G78" s="51">
        <v>60171162.939999998</v>
      </c>
      <c r="H78" s="51">
        <v>60171162.939999998</v>
      </c>
      <c r="I78" s="51">
        <v>1515270.72</v>
      </c>
      <c r="J78" s="51">
        <f t="shared" si="4"/>
        <v>58655892.219999999</v>
      </c>
      <c r="K78" s="51">
        <v>19601600.100000001</v>
      </c>
      <c r="L78" s="51">
        <v>2923997.96</v>
      </c>
      <c r="M78" s="51">
        <v>11787669.789999999</v>
      </c>
      <c r="N78" s="51">
        <v>0</v>
      </c>
      <c r="O78" s="51">
        <v>0</v>
      </c>
      <c r="P78" s="51">
        <v>0</v>
      </c>
      <c r="Q78" s="51">
        <v>1019427.14</v>
      </c>
      <c r="R78" s="51">
        <v>0</v>
      </c>
      <c r="S78" s="51">
        <v>0</v>
      </c>
      <c r="T78" s="51">
        <v>17085174.079999998</v>
      </c>
      <c r="U78" s="51">
        <v>215849.94</v>
      </c>
      <c r="V78" s="51">
        <v>3415063.82</v>
      </c>
      <c r="W78" s="51">
        <v>34885.279999999999</v>
      </c>
      <c r="X78" s="51">
        <v>0</v>
      </c>
      <c r="Y78" s="51">
        <v>0</v>
      </c>
      <c r="Z78" s="51">
        <v>59024542.189999998</v>
      </c>
      <c r="AA78" s="51">
        <v>34885.279999999999</v>
      </c>
      <c r="AB78" s="51">
        <v>59059427.469999999</v>
      </c>
      <c r="AC78" s="52">
        <v>4.7289970000000001E-2</v>
      </c>
      <c r="AD78" s="52">
        <v>4.3400000000000001E-2</v>
      </c>
      <c r="AE78" s="51">
        <v>2559352.79</v>
      </c>
      <c r="AF78" s="51">
        <v>0</v>
      </c>
      <c r="AG78" s="51">
        <v>0</v>
      </c>
      <c r="AH78" s="51">
        <v>0</v>
      </c>
      <c r="AI78" s="51">
        <v>0</v>
      </c>
      <c r="AJ78" s="51">
        <f t="shared" si="5"/>
        <v>0</v>
      </c>
      <c r="AK78" s="51">
        <v>1097339.07</v>
      </c>
      <c r="AL78" s="51">
        <v>84830.43</v>
      </c>
      <c r="AM78" s="51">
        <v>333252</v>
      </c>
      <c r="AN78" s="51">
        <v>0</v>
      </c>
      <c r="AO78" s="51">
        <v>101887.44</v>
      </c>
      <c r="AP78" s="51">
        <v>0</v>
      </c>
      <c r="AQ78" s="51">
        <v>165786.26</v>
      </c>
      <c r="AR78" s="51">
        <v>11100</v>
      </c>
      <c r="AS78" s="51">
        <v>22128.5</v>
      </c>
      <c r="AT78" s="51">
        <v>0</v>
      </c>
      <c r="AU78" s="51">
        <v>144199.63</v>
      </c>
      <c r="AV78" s="51">
        <v>14051.94</v>
      </c>
      <c r="AW78" s="51">
        <v>0</v>
      </c>
      <c r="AX78" s="51">
        <v>0</v>
      </c>
      <c r="AY78" s="51">
        <v>30960.19</v>
      </c>
      <c r="AZ78" s="51">
        <v>57801.41</v>
      </c>
      <c r="BA78" s="51">
        <v>0</v>
      </c>
      <c r="BB78" s="51">
        <v>2147066.77</v>
      </c>
      <c r="BC78" s="52">
        <f t="shared" si="6"/>
        <v>0</v>
      </c>
      <c r="BD78" s="51">
        <v>361819.67</v>
      </c>
      <c r="BE78" s="51">
        <v>2483672.9900000002</v>
      </c>
      <c r="BF78" s="51">
        <v>0</v>
      </c>
      <c r="BG78" s="51">
        <v>198295</v>
      </c>
      <c r="BH78" s="51">
        <v>0</v>
      </c>
      <c r="BI78" s="51">
        <v>301259.93</v>
      </c>
      <c r="BJ78" s="51">
        <v>0</v>
      </c>
      <c r="BK78" s="51">
        <v>0</v>
      </c>
      <c r="BL78" s="51">
        <v>0</v>
      </c>
      <c r="BM78" s="51">
        <f t="shared" si="7"/>
        <v>0</v>
      </c>
      <c r="BN78" s="51">
        <v>0</v>
      </c>
      <c r="BO78" s="51">
        <v>5760</v>
      </c>
      <c r="BP78" s="51">
        <v>1973</v>
      </c>
      <c r="BQ78" s="51">
        <v>6</v>
      </c>
      <c r="BR78" s="51">
        <v>-1</v>
      </c>
      <c r="BS78" s="51">
        <v>-25</v>
      </c>
      <c r="BT78" s="51">
        <v>-164</v>
      </c>
      <c r="BU78" s="51">
        <v>-330</v>
      </c>
      <c r="BV78" s="51">
        <v>-896</v>
      </c>
      <c r="BW78" s="51">
        <v>5</v>
      </c>
      <c r="BX78" s="51">
        <v>-1</v>
      </c>
      <c r="BY78" s="51">
        <v>0</v>
      </c>
      <c r="BZ78" s="51">
        <v>-1051</v>
      </c>
      <c r="CA78" s="51">
        <v>-11</v>
      </c>
      <c r="CB78" s="51">
        <v>5265</v>
      </c>
      <c r="CC78" s="51">
        <v>1</v>
      </c>
      <c r="CD78" s="51">
        <v>646</v>
      </c>
      <c r="CE78" s="51">
        <v>139</v>
      </c>
      <c r="CF78" s="51">
        <v>241</v>
      </c>
      <c r="CG78" s="51">
        <v>0</v>
      </c>
      <c r="CH78" s="51">
        <v>25</v>
      </c>
    </row>
    <row r="79" spans="1:86" s="9" customFormat="1" ht="15.6" customHeight="1" x14ac:dyDescent="0.3">
      <c r="A79" s="51">
        <v>8</v>
      </c>
      <c r="B79" s="54" t="s">
        <v>122</v>
      </c>
      <c r="C79" s="54" t="s">
        <v>123</v>
      </c>
      <c r="D79" s="27" t="s">
        <v>430</v>
      </c>
      <c r="E79" s="27" t="s">
        <v>332</v>
      </c>
      <c r="F79" s="27" t="s">
        <v>427</v>
      </c>
      <c r="G79" s="51">
        <v>57052259.32</v>
      </c>
      <c r="H79" s="51">
        <v>57053093.890000001</v>
      </c>
      <c r="I79" s="51">
        <v>1260255.43</v>
      </c>
      <c r="J79" s="51">
        <f t="shared" si="4"/>
        <v>55792003.890000001</v>
      </c>
      <c r="K79" s="51">
        <v>0</v>
      </c>
      <c r="L79" s="51">
        <v>5293740.28</v>
      </c>
      <c r="M79" s="51">
        <v>15119362.890000001</v>
      </c>
      <c r="N79" s="51">
        <v>0</v>
      </c>
      <c r="O79" s="51">
        <v>0</v>
      </c>
      <c r="P79" s="51">
        <v>0</v>
      </c>
      <c r="Q79" s="51">
        <v>2367299.42</v>
      </c>
      <c r="R79" s="51">
        <v>0</v>
      </c>
      <c r="S79" s="51">
        <v>0</v>
      </c>
      <c r="T79" s="51">
        <v>24363535.059999999</v>
      </c>
      <c r="U79" s="51">
        <v>0</v>
      </c>
      <c r="V79" s="51">
        <v>6332367.8300000001</v>
      </c>
      <c r="W79" s="51">
        <v>0</v>
      </c>
      <c r="X79" s="51">
        <v>0</v>
      </c>
      <c r="Y79" s="51">
        <v>0</v>
      </c>
      <c r="Z79" s="51">
        <v>56021941.68</v>
      </c>
      <c r="AA79" s="51">
        <v>922.91</v>
      </c>
      <c r="AB79" s="51">
        <v>56022864.590000004</v>
      </c>
      <c r="AC79" s="52">
        <v>0.1082738</v>
      </c>
      <c r="AD79" s="52">
        <v>3.5000000000000003E-2</v>
      </c>
      <c r="AE79" s="51">
        <v>1961171.35</v>
      </c>
      <c r="AF79" s="51">
        <v>0</v>
      </c>
      <c r="AG79" s="51">
        <v>0</v>
      </c>
      <c r="AH79" s="51">
        <v>885.96</v>
      </c>
      <c r="AI79" s="51">
        <v>19.09</v>
      </c>
      <c r="AJ79" s="51">
        <f t="shared" si="5"/>
        <v>905.05000000000007</v>
      </c>
      <c r="AK79" s="51">
        <v>932419.79</v>
      </c>
      <c r="AL79" s="51">
        <v>75461.77</v>
      </c>
      <c r="AM79" s="51">
        <v>284801.37</v>
      </c>
      <c r="AN79" s="51">
        <v>0</v>
      </c>
      <c r="AO79" s="51">
        <v>116466.96</v>
      </c>
      <c r="AP79" s="51">
        <v>25800</v>
      </c>
      <c r="AQ79" s="51">
        <v>67729.63</v>
      </c>
      <c r="AR79" s="51">
        <v>11100</v>
      </c>
      <c r="AS79" s="51">
        <v>1080</v>
      </c>
      <c r="AT79" s="51">
        <v>0</v>
      </c>
      <c r="AU79" s="51">
        <v>55731.31</v>
      </c>
      <c r="AV79" s="51">
        <v>18435.82</v>
      </c>
      <c r="AW79" s="51">
        <v>0</v>
      </c>
      <c r="AX79" s="51">
        <v>636</v>
      </c>
      <c r="AY79" s="51">
        <v>21780.720000000001</v>
      </c>
      <c r="AZ79" s="51">
        <v>2.72</v>
      </c>
      <c r="BA79" s="51">
        <v>65349.35</v>
      </c>
      <c r="BB79" s="51">
        <v>1701566.71</v>
      </c>
      <c r="BC79" s="52">
        <f t="shared" si="6"/>
        <v>3.8405399926988465E-2</v>
      </c>
      <c r="BD79" s="51">
        <v>0</v>
      </c>
      <c r="BE79" s="51">
        <v>6177264.9000000004</v>
      </c>
      <c r="BF79" s="51">
        <v>0</v>
      </c>
      <c r="BG79" s="51">
        <v>198295</v>
      </c>
      <c r="BH79" s="51">
        <v>0</v>
      </c>
      <c r="BI79" s="51">
        <v>377511.84</v>
      </c>
      <c r="BJ79" s="51">
        <v>0</v>
      </c>
      <c r="BK79" s="51">
        <v>0</v>
      </c>
      <c r="BL79" s="51">
        <v>0</v>
      </c>
      <c r="BM79" s="51">
        <f t="shared" si="7"/>
        <v>0</v>
      </c>
      <c r="BN79" s="51">
        <v>0</v>
      </c>
      <c r="BO79" s="51">
        <v>9158</v>
      </c>
      <c r="BP79" s="51">
        <v>2223</v>
      </c>
      <c r="BQ79" s="51">
        <v>17</v>
      </c>
      <c r="BR79" s="51">
        <v>0</v>
      </c>
      <c r="BS79" s="51">
        <v>-50</v>
      </c>
      <c r="BT79" s="51">
        <v>-330</v>
      </c>
      <c r="BU79" s="51">
        <v>-195</v>
      </c>
      <c r="BV79" s="51">
        <v>-983</v>
      </c>
      <c r="BW79" s="51">
        <v>0</v>
      </c>
      <c r="BX79" s="51">
        <v>-2</v>
      </c>
      <c r="BY79" s="51">
        <v>32</v>
      </c>
      <c r="BZ79" s="51">
        <v>-1317</v>
      </c>
      <c r="CA79" s="51">
        <v>-25</v>
      </c>
      <c r="CB79" s="51">
        <v>8528</v>
      </c>
      <c r="CC79" s="51">
        <v>17</v>
      </c>
      <c r="CD79" s="51">
        <v>710</v>
      </c>
      <c r="CE79" s="51">
        <v>183</v>
      </c>
      <c r="CF79" s="51">
        <v>393</v>
      </c>
      <c r="CG79" s="51">
        <v>4</v>
      </c>
      <c r="CH79" s="51">
        <v>27</v>
      </c>
    </row>
    <row r="80" spans="1:86" s="9" customFormat="1" ht="15.6" customHeight="1" x14ac:dyDescent="0.3">
      <c r="A80" s="62">
        <v>8</v>
      </c>
      <c r="B80" s="63" t="s">
        <v>589</v>
      </c>
      <c r="C80" s="65" t="s">
        <v>155</v>
      </c>
      <c r="D80" s="27" t="s">
        <v>424</v>
      </c>
      <c r="E80" s="27" t="s">
        <v>332</v>
      </c>
      <c r="F80" s="27" t="s">
        <v>425</v>
      </c>
      <c r="G80" s="51">
        <v>74403642.230000004</v>
      </c>
      <c r="H80" s="51">
        <v>74405214.780000001</v>
      </c>
      <c r="I80" s="51">
        <v>2531133.7999999998</v>
      </c>
      <c r="J80" s="51">
        <f t="shared" si="4"/>
        <v>71872508.430000007</v>
      </c>
      <c r="K80" s="51">
        <v>0</v>
      </c>
      <c r="L80" s="51">
        <v>4521661.68</v>
      </c>
      <c r="M80" s="51">
        <v>15641513.609999999</v>
      </c>
      <c r="N80" s="51">
        <v>25799686.449999999</v>
      </c>
      <c r="O80" s="51">
        <v>0</v>
      </c>
      <c r="P80" s="51">
        <v>0</v>
      </c>
      <c r="Q80" s="51">
        <v>2625048.2599999998</v>
      </c>
      <c r="R80" s="51">
        <v>272024.28999999998</v>
      </c>
      <c r="S80" s="51">
        <v>0</v>
      </c>
      <c r="T80" s="51">
        <v>12314826.039999999</v>
      </c>
      <c r="U80" s="51">
        <v>0</v>
      </c>
      <c r="V80" s="51">
        <v>5146547.4400000004</v>
      </c>
      <c r="W80" s="51">
        <v>0</v>
      </c>
      <c r="X80" s="51">
        <v>0</v>
      </c>
      <c r="Y80" s="51">
        <v>0</v>
      </c>
      <c r="Z80" s="51">
        <v>47134326.109999999</v>
      </c>
      <c r="AA80" s="51">
        <v>26073425.640000001</v>
      </c>
      <c r="AB80" s="51">
        <v>73207751.75</v>
      </c>
      <c r="AC80" s="52">
        <v>6.4608959999999993E-2</v>
      </c>
      <c r="AD80" s="52">
        <v>8.0100000000000005E-2</v>
      </c>
      <c r="AE80" s="51">
        <v>4159819.27</v>
      </c>
      <c r="AF80" s="51">
        <v>0</v>
      </c>
      <c r="AG80" s="51">
        <v>0</v>
      </c>
      <c r="AH80" s="51">
        <v>1714.9</v>
      </c>
      <c r="AI80" s="51">
        <v>0</v>
      </c>
      <c r="AJ80" s="51">
        <f t="shared" si="5"/>
        <v>1714.9</v>
      </c>
      <c r="AK80" s="51">
        <v>1885532.63</v>
      </c>
      <c r="AL80" s="51">
        <v>142902.93</v>
      </c>
      <c r="AM80" s="51">
        <v>696923.21</v>
      </c>
      <c r="AN80" s="51">
        <v>0</v>
      </c>
      <c r="AO80" s="51">
        <v>267084.18</v>
      </c>
      <c r="AP80" s="51">
        <v>0</v>
      </c>
      <c r="AQ80" s="51">
        <v>69849.62</v>
      </c>
      <c r="AR80" s="51">
        <v>11100</v>
      </c>
      <c r="AS80" s="51">
        <v>5615</v>
      </c>
      <c r="AT80" s="51">
        <v>0</v>
      </c>
      <c r="AU80" s="51">
        <v>85258.03</v>
      </c>
      <c r="AV80" s="51">
        <v>28180.87</v>
      </c>
      <c r="AW80" s="51">
        <v>8757.5</v>
      </c>
      <c r="AX80" s="51">
        <v>10606</v>
      </c>
      <c r="AY80" s="51">
        <v>52421.59</v>
      </c>
      <c r="AZ80" s="51">
        <v>0</v>
      </c>
      <c r="BA80" s="51">
        <v>189972.91</v>
      </c>
      <c r="BB80" s="51">
        <v>3410456.02</v>
      </c>
      <c r="BC80" s="52">
        <f t="shared" si="6"/>
        <v>5.5703081607250869E-2</v>
      </c>
      <c r="BD80" s="51">
        <v>527504.37</v>
      </c>
      <c r="BE80" s="51">
        <v>4279637.6500000004</v>
      </c>
      <c r="BF80" s="51">
        <v>0</v>
      </c>
      <c r="BG80" s="51">
        <v>198295</v>
      </c>
      <c r="BH80" s="51">
        <v>0</v>
      </c>
      <c r="BI80" s="51">
        <v>939949.93</v>
      </c>
      <c r="BJ80" s="51">
        <v>87335.92</v>
      </c>
      <c r="BK80" s="51">
        <v>0</v>
      </c>
      <c r="BL80" s="51">
        <v>0</v>
      </c>
      <c r="BM80" s="51">
        <f t="shared" si="7"/>
        <v>0</v>
      </c>
      <c r="BN80" s="51">
        <v>0</v>
      </c>
      <c r="BO80" s="51">
        <v>11319</v>
      </c>
      <c r="BP80" s="51">
        <v>5317</v>
      </c>
      <c r="BQ80" s="51">
        <v>43</v>
      </c>
      <c r="BR80" s="51">
        <v>-43</v>
      </c>
      <c r="BS80" s="51">
        <v>-50</v>
      </c>
      <c r="BT80" s="51">
        <v>-214</v>
      </c>
      <c r="BU80" s="51">
        <v>-2387</v>
      </c>
      <c r="BV80" s="51">
        <v>-2148</v>
      </c>
      <c r="BW80" s="51">
        <v>5</v>
      </c>
      <c r="BX80" s="51">
        <v>-6</v>
      </c>
      <c r="BY80" s="51">
        <v>14</v>
      </c>
      <c r="BZ80" s="51">
        <v>-1231</v>
      </c>
      <c r="CA80" s="51">
        <v>0</v>
      </c>
      <c r="CB80" s="51">
        <v>10619</v>
      </c>
      <c r="CC80" s="51">
        <v>174</v>
      </c>
      <c r="CD80" s="51">
        <v>323</v>
      </c>
      <c r="CE80" s="51">
        <v>171</v>
      </c>
      <c r="CF80" s="51">
        <v>737</v>
      </c>
      <c r="CG80" s="51">
        <v>2</v>
      </c>
      <c r="CH80" s="51">
        <v>11</v>
      </c>
    </row>
    <row r="81" spans="1:86" s="9" customFormat="1" ht="15.6" customHeight="1" x14ac:dyDescent="0.3">
      <c r="A81" s="51">
        <v>8</v>
      </c>
      <c r="B81" s="54" t="s">
        <v>178</v>
      </c>
      <c r="C81" s="54" t="s">
        <v>179</v>
      </c>
      <c r="D81" s="27" t="s">
        <v>595</v>
      </c>
      <c r="E81" s="27" t="s">
        <v>303</v>
      </c>
      <c r="F81" s="27" t="s">
        <v>425</v>
      </c>
      <c r="G81" s="51">
        <v>106870840.03</v>
      </c>
      <c r="H81" s="51">
        <v>106870860</v>
      </c>
      <c r="I81" s="51">
        <v>4181148.9</v>
      </c>
      <c r="J81" s="51">
        <f t="shared" si="4"/>
        <v>102689691.13</v>
      </c>
      <c r="K81" s="51">
        <v>42236362.93</v>
      </c>
      <c r="L81" s="51">
        <v>3822687.56</v>
      </c>
      <c r="M81" s="51">
        <v>21889368.760000002</v>
      </c>
      <c r="N81" s="51">
        <v>123856.84</v>
      </c>
      <c r="O81" s="51">
        <v>2409.9499999999998</v>
      </c>
      <c r="P81" s="51">
        <v>178375.3</v>
      </c>
      <c r="Q81" s="51">
        <v>2622872.7599999998</v>
      </c>
      <c r="R81" s="51">
        <v>12994.72</v>
      </c>
      <c r="S81" s="51">
        <v>0</v>
      </c>
      <c r="T81" s="51">
        <v>21333388.309999999</v>
      </c>
      <c r="U81" s="51">
        <v>118984.97</v>
      </c>
      <c r="V81" s="51">
        <v>7419379.3399999999</v>
      </c>
      <c r="W81" s="51">
        <v>0</v>
      </c>
      <c r="X81" s="51">
        <v>0</v>
      </c>
      <c r="Y81" s="51">
        <v>19</v>
      </c>
      <c r="Z81" s="51">
        <v>103516198.73</v>
      </c>
      <c r="AA81" s="51">
        <v>139300.48000000001</v>
      </c>
      <c r="AB81" s="51">
        <v>103655499.20999999</v>
      </c>
      <c r="AC81" s="52">
        <v>1.7769380000000001E-2</v>
      </c>
      <c r="AD81" s="52">
        <v>2.92E-2</v>
      </c>
      <c r="AE81" s="51">
        <v>3023761.76</v>
      </c>
      <c r="AF81" s="51">
        <v>0</v>
      </c>
      <c r="AG81" s="51">
        <v>0</v>
      </c>
      <c r="AH81" s="51">
        <v>19.97</v>
      </c>
      <c r="AI81" s="51">
        <v>0</v>
      </c>
      <c r="AJ81" s="51">
        <f t="shared" si="5"/>
        <v>19.97</v>
      </c>
      <c r="AK81" s="51">
        <v>1528101.44</v>
      </c>
      <c r="AL81" s="51">
        <v>118189.69</v>
      </c>
      <c r="AM81" s="51">
        <v>364811.78</v>
      </c>
      <c r="AN81" s="51">
        <v>11555.69</v>
      </c>
      <c r="AO81" s="51">
        <v>155459.01999999999</v>
      </c>
      <c r="AP81" s="51">
        <v>0</v>
      </c>
      <c r="AQ81" s="51">
        <v>58755.12</v>
      </c>
      <c r="AR81" s="51">
        <v>12800</v>
      </c>
      <c r="AS81" s="51">
        <v>13075</v>
      </c>
      <c r="AT81" s="51">
        <v>0</v>
      </c>
      <c r="AU81" s="51">
        <v>100215.76</v>
      </c>
      <c r="AV81" s="51">
        <v>15262.96</v>
      </c>
      <c r="AW81" s="51">
        <v>1320</v>
      </c>
      <c r="AX81" s="51">
        <v>17711.64</v>
      </c>
      <c r="AY81" s="51">
        <v>93973.73</v>
      </c>
      <c r="AZ81" s="51">
        <v>840.81</v>
      </c>
      <c r="BA81" s="51">
        <v>0</v>
      </c>
      <c r="BB81" s="51">
        <v>2601201.08</v>
      </c>
      <c r="BC81" s="52">
        <f t="shared" si="6"/>
        <v>0</v>
      </c>
      <c r="BD81" s="51">
        <v>312237.61</v>
      </c>
      <c r="BE81" s="51">
        <v>1586790.86</v>
      </c>
      <c r="BF81" s="51">
        <v>0</v>
      </c>
      <c r="BG81" s="51">
        <v>198295</v>
      </c>
      <c r="BH81" s="51">
        <v>0</v>
      </c>
      <c r="BI81" s="51">
        <v>551891.82999999996</v>
      </c>
      <c r="BJ81" s="51">
        <v>0</v>
      </c>
      <c r="BK81" s="51">
        <v>0</v>
      </c>
      <c r="BL81" s="51">
        <v>0</v>
      </c>
      <c r="BM81" s="51">
        <f t="shared" si="7"/>
        <v>0</v>
      </c>
      <c r="BN81" s="51">
        <v>0</v>
      </c>
      <c r="BO81" s="51">
        <v>12400</v>
      </c>
      <c r="BP81" s="51">
        <v>3517</v>
      </c>
      <c r="BQ81" s="51">
        <v>26</v>
      </c>
      <c r="BR81" s="51">
        <v>-20</v>
      </c>
      <c r="BS81" s="51">
        <v>-56</v>
      </c>
      <c r="BT81" s="51">
        <v>-467</v>
      </c>
      <c r="BU81" s="51">
        <v>-327</v>
      </c>
      <c r="BV81" s="51">
        <v>-1508</v>
      </c>
      <c r="BW81" s="51">
        <v>0</v>
      </c>
      <c r="BX81" s="51">
        <v>-4</v>
      </c>
      <c r="BY81" s="51">
        <v>-54</v>
      </c>
      <c r="BZ81" s="51">
        <v>-1774</v>
      </c>
      <c r="CA81" s="51">
        <v>-5</v>
      </c>
      <c r="CB81" s="51">
        <v>11728</v>
      </c>
      <c r="CC81" s="51">
        <v>142</v>
      </c>
      <c r="CD81" s="51">
        <v>1295</v>
      </c>
      <c r="CE81" s="51">
        <v>104</v>
      </c>
      <c r="CF81" s="51">
        <v>196</v>
      </c>
      <c r="CG81" s="51">
        <v>1</v>
      </c>
      <c r="CH81" s="51">
        <v>178</v>
      </c>
    </row>
    <row r="82" spans="1:86" s="9" customFormat="1" ht="15.6" customHeight="1" x14ac:dyDescent="0.3">
      <c r="A82" s="62">
        <v>9</v>
      </c>
      <c r="B82" s="63" t="s">
        <v>301</v>
      </c>
      <c r="C82" s="63" t="s">
        <v>13</v>
      </c>
      <c r="D82" s="27" t="s">
        <v>302</v>
      </c>
      <c r="E82" s="27" t="s">
        <v>303</v>
      </c>
      <c r="F82" s="27" t="s">
        <v>304</v>
      </c>
      <c r="G82" s="51">
        <v>45917897.310000002</v>
      </c>
      <c r="H82" s="51">
        <v>45947798.520000003</v>
      </c>
      <c r="I82" s="51">
        <v>686234.87</v>
      </c>
      <c r="J82" s="51">
        <f t="shared" si="4"/>
        <v>45231662.440000005</v>
      </c>
      <c r="K82" s="51">
        <v>18753856.059999999</v>
      </c>
      <c r="L82" s="51">
        <v>1454315.01</v>
      </c>
      <c r="M82" s="51">
        <v>6727735.0700000003</v>
      </c>
      <c r="N82" s="51">
        <v>0</v>
      </c>
      <c r="O82" s="51">
        <v>0</v>
      </c>
      <c r="P82" s="51">
        <v>27551.01</v>
      </c>
      <c r="Q82" s="51">
        <v>1346544.35</v>
      </c>
      <c r="R82" s="51">
        <v>0</v>
      </c>
      <c r="S82" s="51">
        <v>0</v>
      </c>
      <c r="T82" s="51">
        <v>11780632.640000001</v>
      </c>
      <c r="U82" s="51">
        <v>0</v>
      </c>
      <c r="V82" s="51">
        <v>4162818.84</v>
      </c>
      <c r="W82" s="51">
        <v>154361.35999999999</v>
      </c>
      <c r="X82" s="51">
        <v>4661.12</v>
      </c>
      <c r="Y82" s="51">
        <v>0</v>
      </c>
      <c r="Z82" s="51">
        <v>46083958.899999999</v>
      </c>
      <c r="AA82" s="51">
        <v>188770.93</v>
      </c>
      <c r="AB82" s="51">
        <v>46272729.829999998</v>
      </c>
      <c r="AC82" s="52">
        <v>0.13653650000000001</v>
      </c>
      <c r="AD82" s="52">
        <v>3.9E-2</v>
      </c>
      <c r="AE82" s="51">
        <v>1797507.68</v>
      </c>
      <c r="AF82" s="51">
        <v>0</v>
      </c>
      <c r="AG82" s="51">
        <v>0</v>
      </c>
      <c r="AH82" s="51">
        <v>0</v>
      </c>
      <c r="AI82" s="51">
        <v>0</v>
      </c>
      <c r="AJ82" s="51">
        <f t="shared" si="5"/>
        <v>0</v>
      </c>
      <c r="AK82" s="51">
        <v>986916.77</v>
      </c>
      <c r="AL82" s="51">
        <v>79635.94</v>
      </c>
      <c r="AM82" s="51">
        <v>316735.78000000003</v>
      </c>
      <c r="AN82" s="51">
        <v>0</v>
      </c>
      <c r="AO82" s="51">
        <v>86055.72</v>
      </c>
      <c r="AP82" s="51">
        <v>2392.77</v>
      </c>
      <c r="AQ82" s="51">
        <v>58986.46</v>
      </c>
      <c r="AR82" s="51">
        <v>8700</v>
      </c>
      <c r="AS82" s="51">
        <v>15475.26</v>
      </c>
      <c r="AT82" s="51">
        <v>0</v>
      </c>
      <c r="AU82" s="51">
        <v>75416.14</v>
      </c>
      <c r="AV82" s="51">
        <v>23765.51</v>
      </c>
      <c r="AW82" s="51">
        <v>4974.63</v>
      </c>
      <c r="AX82" s="51">
        <v>704.14</v>
      </c>
      <c r="AY82" s="51">
        <v>7810.23</v>
      </c>
      <c r="AZ82" s="51">
        <v>31972.83</v>
      </c>
      <c r="BA82" s="51">
        <v>0</v>
      </c>
      <c r="BB82" s="51">
        <v>1809512.94</v>
      </c>
      <c r="BC82" s="52">
        <f t="shared" si="6"/>
        <v>0</v>
      </c>
      <c r="BD82" s="51">
        <v>488840.45</v>
      </c>
      <c r="BE82" s="51">
        <v>5780628.8899999997</v>
      </c>
      <c r="BF82" s="51">
        <v>7.48</v>
      </c>
      <c r="BG82" s="51">
        <v>198295</v>
      </c>
      <c r="BH82" s="51">
        <v>0</v>
      </c>
      <c r="BI82" s="51">
        <v>20535.669999999998</v>
      </c>
      <c r="BJ82" s="51">
        <v>0</v>
      </c>
      <c r="BK82" s="51">
        <v>0</v>
      </c>
      <c r="BL82" s="51">
        <v>0</v>
      </c>
      <c r="BM82" s="51">
        <f t="shared" si="7"/>
        <v>0</v>
      </c>
      <c r="BN82" s="51">
        <v>0</v>
      </c>
      <c r="BO82" s="51">
        <v>4530</v>
      </c>
      <c r="BP82" s="51">
        <v>791</v>
      </c>
      <c r="BQ82" s="51">
        <v>31</v>
      </c>
      <c r="BR82" s="51">
        <v>-20</v>
      </c>
      <c r="BS82" s="51">
        <v>-31</v>
      </c>
      <c r="BT82" s="51">
        <v>-105</v>
      </c>
      <c r="BU82" s="51">
        <v>-107</v>
      </c>
      <c r="BV82" s="51">
        <v>-261</v>
      </c>
      <c r="BW82" s="51">
        <v>2</v>
      </c>
      <c r="BX82" s="51">
        <v>-1</v>
      </c>
      <c r="BY82" s="51">
        <v>12</v>
      </c>
      <c r="BZ82" s="51">
        <v>-863</v>
      </c>
      <c r="CA82" s="51">
        <v>-3</v>
      </c>
      <c r="CB82" s="51">
        <v>3975</v>
      </c>
      <c r="CC82" s="51">
        <v>18</v>
      </c>
      <c r="CD82" s="51">
        <v>161</v>
      </c>
      <c r="CE82" s="51">
        <v>98</v>
      </c>
      <c r="CF82" s="51">
        <v>593</v>
      </c>
      <c r="CG82" s="51">
        <v>18</v>
      </c>
      <c r="CH82" s="51">
        <v>3</v>
      </c>
    </row>
    <row r="83" spans="1:86" s="9" customFormat="1" ht="15.6" customHeight="1" x14ac:dyDescent="0.3">
      <c r="A83" s="27">
        <v>9</v>
      </c>
      <c r="B83" s="27" t="s">
        <v>431</v>
      </c>
      <c r="C83" s="27" t="s">
        <v>432</v>
      </c>
      <c r="D83" s="27" t="s">
        <v>433</v>
      </c>
      <c r="E83" s="27" t="s">
        <v>335</v>
      </c>
      <c r="F83" s="27" t="s">
        <v>434</v>
      </c>
      <c r="G83" s="51">
        <v>63904846.490000002</v>
      </c>
      <c r="H83" s="51">
        <v>63904846.490000002</v>
      </c>
      <c r="I83" s="51">
        <v>1518389.96</v>
      </c>
      <c r="J83" s="51">
        <f t="shared" si="4"/>
        <v>62386456.530000001</v>
      </c>
      <c r="K83" s="51">
        <v>17642324.75</v>
      </c>
      <c r="L83" s="51">
        <v>4982044.1100000003</v>
      </c>
      <c r="M83" s="51">
        <v>14929105.08</v>
      </c>
      <c r="N83" s="51">
        <v>0</v>
      </c>
      <c r="O83" s="51">
        <v>0</v>
      </c>
      <c r="P83" s="51">
        <v>9227.26</v>
      </c>
      <c r="Q83" s="51">
        <v>3580076.02</v>
      </c>
      <c r="R83" s="51">
        <v>0</v>
      </c>
      <c r="S83" s="51">
        <v>0</v>
      </c>
      <c r="T83" s="51">
        <v>15209095.85</v>
      </c>
      <c r="U83" s="51">
        <v>0</v>
      </c>
      <c r="V83" s="51">
        <v>3675362.79</v>
      </c>
      <c r="W83" s="51">
        <v>0</v>
      </c>
      <c r="X83" s="51">
        <v>0</v>
      </c>
      <c r="Y83" s="51">
        <v>14577.23</v>
      </c>
      <c r="Z83" s="51">
        <v>62678852.880000003</v>
      </c>
      <c r="AA83" s="51">
        <v>14577.23</v>
      </c>
      <c r="AB83" s="51">
        <v>62693430.109999999</v>
      </c>
      <c r="AC83" s="52">
        <v>6.1767530000000001E-2</v>
      </c>
      <c r="AD83" s="52">
        <v>3.9699999999999999E-2</v>
      </c>
      <c r="AE83" s="51">
        <v>2651617.02</v>
      </c>
      <c r="AF83" s="51">
        <v>0</v>
      </c>
      <c r="AG83" s="51">
        <v>0</v>
      </c>
      <c r="AH83" s="51">
        <v>0</v>
      </c>
      <c r="AI83" s="51">
        <v>37.28</v>
      </c>
      <c r="AJ83" s="51">
        <f t="shared" si="5"/>
        <v>37.28</v>
      </c>
      <c r="AK83" s="51">
        <v>1190566.1000000001</v>
      </c>
      <c r="AL83" s="51">
        <v>94508.35</v>
      </c>
      <c r="AM83" s="51">
        <v>326662.43</v>
      </c>
      <c r="AN83" s="51">
        <v>12257.76</v>
      </c>
      <c r="AO83" s="51">
        <v>143561.69</v>
      </c>
      <c r="AP83" s="51">
        <v>9278.48</v>
      </c>
      <c r="AQ83" s="51">
        <v>86732.14</v>
      </c>
      <c r="AR83" s="51">
        <v>11405</v>
      </c>
      <c r="AS83" s="51">
        <v>4628.5</v>
      </c>
      <c r="AT83" s="51">
        <v>67374.509999999995</v>
      </c>
      <c r="AU83" s="51">
        <v>55049.05</v>
      </c>
      <c r="AV83" s="51">
        <v>34656.93</v>
      </c>
      <c r="AW83" s="51">
        <v>31749.69</v>
      </c>
      <c r="AX83" s="51">
        <v>13910.92</v>
      </c>
      <c r="AY83" s="51">
        <v>7066.39</v>
      </c>
      <c r="AZ83" s="51">
        <v>122107.39</v>
      </c>
      <c r="BA83" s="51">
        <v>0</v>
      </c>
      <c r="BB83" s="51">
        <v>2317076.5299999998</v>
      </c>
      <c r="BC83" s="52">
        <f t="shared" si="6"/>
        <v>0</v>
      </c>
      <c r="BD83" s="51">
        <v>367438.01</v>
      </c>
      <c r="BE83" s="51">
        <v>3579806.34</v>
      </c>
      <c r="BF83" s="51">
        <v>0</v>
      </c>
      <c r="BG83" s="51">
        <v>198295</v>
      </c>
      <c r="BH83" s="51">
        <v>0</v>
      </c>
      <c r="BI83" s="51">
        <v>483798.16</v>
      </c>
      <c r="BJ83" s="51">
        <v>0</v>
      </c>
      <c r="BK83" s="51">
        <v>0</v>
      </c>
      <c r="BL83" s="51">
        <v>0</v>
      </c>
      <c r="BM83" s="51">
        <f t="shared" si="7"/>
        <v>0</v>
      </c>
      <c r="BN83" s="51">
        <v>0</v>
      </c>
      <c r="BO83" s="51">
        <v>6933</v>
      </c>
      <c r="BP83" s="51">
        <v>1423</v>
      </c>
      <c r="BQ83" s="51">
        <v>10</v>
      </c>
      <c r="BR83" s="51">
        <v>-12</v>
      </c>
      <c r="BS83" s="51">
        <v>-33</v>
      </c>
      <c r="BT83" s="51">
        <v>-179</v>
      </c>
      <c r="BU83" s="51">
        <v>-173</v>
      </c>
      <c r="BV83" s="51">
        <v>-489</v>
      </c>
      <c r="BW83" s="51">
        <v>0</v>
      </c>
      <c r="BX83" s="51">
        <v>-2</v>
      </c>
      <c r="BY83" s="51">
        <v>21</v>
      </c>
      <c r="BZ83" s="51">
        <v>-1403</v>
      </c>
      <c r="CA83" s="51">
        <v>-1</v>
      </c>
      <c r="CB83" s="51">
        <v>6095</v>
      </c>
      <c r="CC83" s="51">
        <v>8</v>
      </c>
      <c r="CD83" s="51">
        <v>198</v>
      </c>
      <c r="CE83" s="51">
        <v>113</v>
      </c>
      <c r="CF83" s="51">
        <v>1097</v>
      </c>
      <c r="CG83" s="51">
        <v>5</v>
      </c>
      <c r="CH83" s="51">
        <v>1</v>
      </c>
    </row>
    <row r="84" spans="1:86" s="9" customFormat="1" ht="15.6" customHeight="1" x14ac:dyDescent="0.3">
      <c r="A84" s="27">
        <v>9</v>
      </c>
      <c r="B84" s="27" t="s">
        <v>435</v>
      </c>
      <c r="C84" s="27" t="s">
        <v>436</v>
      </c>
      <c r="D84" s="27" t="s">
        <v>437</v>
      </c>
      <c r="E84" s="27" t="s">
        <v>303</v>
      </c>
      <c r="F84" s="27" t="s">
        <v>304</v>
      </c>
      <c r="G84" s="51">
        <v>53918642.18</v>
      </c>
      <c r="H84" s="51">
        <v>53950465.049999997</v>
      </c>
      <c r="I84" s="51">
        <v>934975.15</v>
      </c>
      <c r="J84" s="51">
        <f t="shared" si="4"/>
        <v>52983667.030000001</v>
      </c>
      <c r="K84" s="51">
        <v>17757644.07</v>
      </c>
      <c r="L84" s="51">
        <v>1885799.9</v>
      </c>
      <c r="M84" s="51">
        <v>6046424.71</v>
      </c>
      <c r="N84" s="51">
        <v>0</v>
      </c>
      <c r="O84" s="51">
        <v>0</v>
      </c>
      <c r="P84" s="51">
        <v>0</v>
      </c>
      <c r="Q84" s="51">
        <v>1818626.08</v>
      </c>
      <c r="R84" s="51">
        <v>0</v>
      </c>
      <c r="S84" s="51">
        <v>0</v>
      </c>
      <c r="T84" s="51">
        <v>17512149.539999999</v>
      </c>
      <c r="U84" s="51">
        <v>0</v>
      </c>
      <c r="V84" s="51">
        <v>4728480.03</v>
      </c>
      <c r="W84" s="51">
        <v>355001.49</v>
      </c>
      <c r="X84" s="51">
        <v>10820.39</v>
      </c>
      <c r="Y84" s="51">
        <v>0</v>
      </c>
      <c r="Z84" s="51">
        <v>52367430.859999999</v>
      </c>
      <c r="AA84" s="51">
        <v>610251.22</v>
      </c>
      <c r="AB84" s="51">
        <v>52977682.079999998</v>
      </c>
      <c r="AC84" s="52">
        <v>0.1108524</v>
      </c>
      <c r="AD84" s="52">
        <v>0.05</v>
      </c>
      <c r="AE84" s="51">
        <v>2618306.5299999998</v>
      </c>
      <c r="AF84" s="51">
        <v>0</v>
      </c>
      <c r="AG84" s="51">
        <v>0</v>
      </c>
      <c r="AH84" s="51">
        <v>0</v>
      </c>
      <c r="AI84" s="51">
        <v>427.83</v>
      </c>
      <c r="AJ84" s="51">
        <f t="shared" si="5"/>
        <v>427.83</v>
      </c>
      <c r="AK84" s="51">
        <v>1406412.33</v>
      </c>
      <c r="AL84" s="51">
        <v>117840.48</v>
      </c>
      <c r="AM84" s="51">
        <v>432478.35</v>
      </c>
      <c r="AN84" s="51">
        <v>0</v>
      </c>
      <c r="AO84" s="51">
        <v>292949.18</v>
      </c>
      <c r="AP84" s="51">
        <v>4624.43</v>
      </c>
      <c r="AQ84" s="51">
        <v>90501.47</v>
      </c>
      <c r="AR84" s="51">
        <v>10700</v>
      </c>
      <c r="AS84" s="51">
        <v>11510.33</v>
      </c>
      <c r="AT84" s="51">
        <v>0</v>
      </c>
      <c r="AU84" s="51">
        <v>99352.62</v>
      </c>
      <c r="AV84" s="51">
        <v>38110.47</v>
      </c>
      <c r="AW84" s="51">
        <v>0</v>
      </c>
      <c r="AX84" s="51">
        <v>3794.4</v>
      </c>
      <c r="AY84" s="51">
        <v>54034.92</v>
      </c>
      <c r="AZ84" s="51">
        <v>43649.65</v>
      </c>
      <c r="BA84" s="51">
        <v>0</v>
      </c>
      <c r="BB84" s="51">
        <v>2693712.94</v>
      </c>
      <c r="BC84" s="52">
        <f t="shared" si="6"/>
        <v>0</v>
      </c>
      <c r="BD84" s="51">
        <v>716977.1</v>
      </c>
      <c r="BE84" s="51">
        <v>5260031.18</v>
      </c>
      <c r="BF84" s="51">
        <v>0</v>
      </c>
      <c r="BG84" s="51">
        <v>198295</v>
      </c>
      <c r="BH84" s="51">
        <v>0</v>
      </c>
      <c r="BI84" s="51">
        <v>291740.45</v>
      </c>
      <c r="BJ84" s="51">
        <v>0</v>
      </c>
      <c r="BK84" s="51">
        <v>0</v>
      </c>
      <c r="BL84" s="51">
        <v>0</v>
      </c>
      <c r="BM84" s="51">
        <f t="shared" si="7"/>
        <v>0</v>
      </c>
      <c r="BN84" s="51">
        <v>0</v>
      </c>
      <c r="BO84" s="51">
        <v>4272</v>
      </c>
      <c r="BP84" s="51">
        <v>1149</v>
      </c>
      <c r="BQ84" s="51">
        <v>35</v>
      </c>
      <c r="BR84" s="51">
        <v>-57</v>
      </c>
      <c r="BS84" s="51">
        <v>-65</v>
      </c>
      <c r="BT84" s="51">
        <v>-105</v>
      </c>
      <c r="BU84" s="51">
        <v>-208</v>
      </c>
      <c r="BV84" s="51">
        <v>-268</v>
      </c>
      <c r="BW84" s="51">
        <v>10</v>
      </c>
      <c r="BX84" s="51">
        <v>-3</v>
      </c>
      <c r="BY84" s="51">
        <v>15</v>
      </c>
      <c r="BZ84" s="51">
        <v>-696</v>
      </c>
      <c r="CA84" s="51">
        <v>-5</v>
      </c>
      <c r="CB84" s="51">
        <v>4074</v>
      </c>
      <c r="CC84" s="51">
        <v>16</v>
      </c>
      <c r="CD84" s="51">
        <v>295</v>
      </c>
      <c r="CE84" s="51">
        <v>68</v>
      </c>
      <c r="CF84" s="51">
        <v>332</v>
      </c>
      <c r="CG84" s="51">
        <v>1</v>
      </c>
      <c r="CH84" s="51">
        <v>0</v>
      </c>
    </row>
    <row r="85" spans="1:86" s="9" customFormat="1" ht="15.6" customHeight="1" x14ac:dyDescent="0.3">
      <c r="A85" s="27">
        <v>9</v>
      </c>
      <c r="B85" s="27" t="s">
        <v>596</v>
      </c>
      <c r="C85" s="27"/>
      <c r="D85" s="27" t="s">
        <v>438</v>
      </c>
      <c r="E85" s="27" t="s">
        <v>335</v>
      </c>
      <c r="F85" s="27" t="s">
        <v>434</v>
      </c>
      <c r="G85" s="51">
        <v>58577364</v>
      </c>
      <c r="H85" s="51">
        <v>58644385</v>
      </c>
      <c r="I85" s="51">
        <v>0</v>
      </c>
      <c r="J85" s="51">
        <f t="shared" si="4"/>
        <v>58577364</v>
      </c>
      <c r="K85" s="51">
        <v>21524508</v>
      </c>
      <c r="L85" s="51">
        <v>3099176</v>
      </c>
      <c r="M85" s="51">
        <v>11988266</v>
      </c>
      <c r="N85" s="51">
        <v>0</v>
      </c>
      <c r="O85" s="51">
        <v>0</v>
      </c>
      <c r="P85" s="51">
        <v>0</v>
      </c>
      <c r="Q85" s="51">
        <v>2514693</v>
      </c>
      <c r="R85" s="51">
        <v>0</v>
      </c>
      <c r="S85" s="51">
        <v>0</v>
      </c>
      <c r="T85" s="51">
        <v>12035894</v>
      </c>
      <c r="U85" s="51">
        <v>232382</v>
      </c>
      <c r="V85" s="51">
        <v>3575153</v>
      </c>
      <c r="W85" s="51">
        <v>700363</v>
      </c>
      <c r="X85" s="51">
        <v>0</v>
      </c>
      <c r="Y85" s="51">
        <v>0</v>
      </c>
      <c r="Z85" s="51">
        <v>57491323</v>
      </c>
      <c r="AA85" s="51">
        <v>787374</v>
      </c>
      <c r="AB85" s="51">
        <v>58278698</v>
      </c>
      <c r="AC85" s="52">
        <v>0.12922075155174276</v>
      </c>
      <c r="AD85" s="52">
        <v>4.2000000000000003E-2</v>
      </c>
      <c r="AE85" s="51">
        <v>2417063</v>
      </c>
      <c r="AF85" s="51">
        <v>0</v>
      </c>
      <c r="AG85" s="51">
        <v>0</v>
      </c>
      <c r="AH85" s="51">
        <v>0</v>
      </c>
      <c r="AI85" s="51">
        <v>0</v>
      </c>
      <c r="AJ85" s="51">
        <f t="shared" si="5"/>
        <v>0</v>
      </c>
      <c r="AK85" s="51">
        <v>1006534</v>
      </c>
      <c r="AL85" s="51">
        <v>92007</v>
      </c>
      <c r="AM85" s="51">
        <v>293479</v>
      </c>
      <c r="AN85" s="51">
        <v>0</v>
      </c>
      <c r="AO85" s="51">
        <v>193652</v>
      </c>
      <c r="AP85" s="51">
        <v>20084</v>
      </c>
      <c r="AQ85" s="51">
        <v>74319</v>
      </c>
      <c r="AR85" s="51">
        <v>11405</v>
      </c>
      <c r="AS85" s="51">
        <v>8510</v>
      </c>
      <c r="AT85" s="51">
        <v>22925</v>
      </c>
      <c r="AU85" s="51">
        <v>89329</v>
      </c>
      <c r="AV85" s="51">
        <v>41467</v>
      </c>
      <c r="AW85" s="51">
        <v>68000</v>
      </c>
      <c r="AX85" s="51">
        <v>33793</v>
      </c>
      <c r="AY85" s="51">
        <v>28203</v>
      </c>
      <c r="AZ85" s="51">
        <v>96516</v>
      </c>
      <c r="BA85" s="51">
        <v>0</v>
      </c>
      <c r="BB85" s="51">
        <v>2165578</v>
      </c>
      <c r="BC85" s="52">
        <v>0</v>
      </c>
      <c r="BD85" s="51">
        <v>646888</v>
      </c>
      <c r="BE85" s="51">
        <v>6922523</v>
      </c>
      <c r="BF85" s="51">
        <v>0</v>
      </c>
      <c r="BG85" s="51">
        <v>198295</v>
      </c>
      <c r="BH85" s="51">
        <v>0</v>
      </c>
      <c r="BI85" s="51">
        <v>488584</v>
      </c>
      <c r="BJ85" s="51">
        <v>0</v>
      </c>
      <c r="BK85" s="51">
        <v>0</v>
      </c>
      <c r="BL85" s="51">
        <v>0</v>
      </c>
      <c r="BM85" s="51">
        <f t="shared" si="7"/>
        <v>0</v>
      </c>
      <c r="BN85" s="51">
        <v>0</v>
      </c>
      <c r="BO85" s="51">
        <v>4808</v>
      </c>
      <c r="BP85" s="51">
        <v>1324</v>
      </c>
      <c r="BQ85" s="51">
        <v>0</v>
      </c>
      <c r="BR85" s="51">
        <v>0</v>
      </c>
      <c r="BS85" s="51">
        <v>-34</v>
      </c>
      <c r="BT85" s="51">
        <v>-99</v>
      </c>
      <c r="BU85" s="51">
        <v>-251</v>
      </c>
      <c r="BV85" s="51">
        <v>-375</v>
      </c>
      <c r="BW85" s="51">
        <v>0</v>
      </c>
      <c r="BX85" s="51">
        <v>-12</v>
      </c>
      <c r="BY85" s="51">
        <v>44</v>
      </c>
      <c r="BZ85" s="51">
        <v>-721</v>
      </c>
      <c r="CA85" s="51">
        <v>-5</v>
      </c>
      <c r="CB85" s="51">
        <v>4679</v>
      </c>
      <c r="CC85" s="51">
        <v>6</v>
      </c>
      <c r="CD85" s="51">
        <v>114</v>
      </c>
      <c r="CE85" s="51">
        <v>46</v>
      </c>
      <c r="CF85" s="51">
        <v>420</v>
      </c>
      <c r="CG85" s="51">
        <v>6</v>
      </c>
      <c r="CH85" s="51">
        <v>3</v>
      </c>
    </row>
    <row r="86" spans="1:86" s="9" customFormat="1" ht="15.6" customHeight="1" x14ac:dyDescent="0.3">
      <c r="A86" s="27">
        <v>9</v>
      </c>
      <c r="B86" s="37" t="s">
        <v>439</v>
      </c>
      <c r="C86" s="27" t="s">
        <v>440</v>
      </c>
      <c r="D86" s="27" t="s">
        <v>441</v>
      </c>
      <c r="E86" s="27" t="s">
        <v>332</v>
      </c>
      <c r="F86" s="27" t="s">
        <v>304</v>
      </c>
      <c r="G86" s="51">
        <v>36425926.350000001</v>
      </c>
      <c r="H86" s="51">
        <v>36425926.350000001</v>
      </c>
      <c r="I86" s="51">
        <v>959363.05</v>
      </c>
      <c r="J86" s="51">
        <f t="shared" si="4"/>
        <v>35466563.300000004</v>
      </c>
      <c r="K86" s="51">
        <v>11430835.060000001</v>
      </c>
      <c r="L86" s="51">
        <v>1393007.37</v>
      </c>
      <c r="M86" s="51">
        <v>4039229.76</v>
      </c>
      <c r="N86" s="51">
        <v>0</v>
      </c>
      <c r="O86" s="51">
        <v>0</v>
      </c>
      <c r="P86" s="51">
        <v>47989.22</v>
      </c>
      <c r="Q86" s="51">
        <v>1252816.03</v>
      </c>
      <c r="R86" s="51">
        <v>0</v>
      </c>
      <c r="S86" s="51">
        <v>0</v>
      </c>
      <c r="T86" s="51">
        <v>12953300.92</v>
      </c>
      <c r="U86" s="51">
        <v>146289.53</v>
      </c>
      <c r="V86" s="51">
        <v>2296668.6800000002</v>
      </c>
      <c r="W86" s="51">
        <v>0</v>
      </c>
      <c r="X86" s="51">
        <v>0</v>
      </c>
      <c r="Y86" s="51">
        <v>0</v>
      </c>
      <c r="Z86" s="51">
        <v>35540424.340000004</v>
      </c>
      <c r="AA86" s="51">
        <v>0</v>
      </c>
      <c r="AB86" s="51">
        <v>35540424.340000004</v>
      </c>
      <c r="AC86" s="52">
        <v>0.12991469999999999</v>
      </c>
      <c r="AD86" s="52">
        <v>5.3600000000000002E-2</v>
      </c>
      <c r="AE86" s="51">
        <v>1904443.06</v>
      </c>
      <c r="AF86" s="51">
        <v>0</v>
      </c>
      <c r="AG86" s="51">
        <v>0</v>
      </c>
      <c r="AH86" s="51">
        <v>0</v>
      </c>
      <c r="AI86" s="51">
        <v>0</v>
      </c>
      <c r="AJ86" s="51">
        <f t="shared" si="5"/>
        <v>0</v>
      </c>
      <c r="AK86" s="51">
        <v>1053855.48</v>
      </c>
      <c r="AL86" s="51">
        <v>86364.79</v>
      </c>
      <c r="AM86" s="51">
        <v>249502.97</v>
      </c>
      <c r="AN86" s="51">
        <v>0</v>
      </c>
      <c r="AO86" s="51">
        <v>141600.62</v>
      </c>
      <c r="AP86" s="51">
        <v>2429.62</v>
      </c>
      <c r="AQ86" s="51">
        <v>66358.92</v>
      </c>
      <c r="AR86" s="51">
        <v>8800</v>
      </c>
      <c r="AS86" s="51">
        <v>3870</v>
      </c>
      <c r="AT86" s="51">
        <v>0</v>
      </c>
      <c r="AU86" s="51">
        <v>56960.11</v>
      </c>
      <c r="AV86" s="51">
        <v>29597.57</v>
      </c>
      <c r="AW86" s="51">
        <v>6746.62</v>
      </c>
      <c r="AX86" s="51">
        <v>919.96</v>
      </c>
      <c r="AY86" s="51">
        <v>15680.87</v>
      </c>
      <c r="AZ86" s="51">
        <v>28732.45</v>
      </c>
      <c r="BA86" s="51">
        <v>0</v>
      </c>
      <c r="BB86" s="51">
        <v>1834880.44</v>
      </c>
      <c r="BC86" s="52">
        <f t="shared" si="6"/>
        <v>0</v>
      </c>
      <c r="BD86" s="51">
        <v>521566.82</v>
      </c>
      <c r="BE86" s="51">
        <v>4210697.62</v>
      </c>
      <c r="BF86" s="51">
        <v>0</v>
      </c>
      <c r="BG86" s="51">
        <v>198295</v>
      </c>
      <c r="BH86" s="51">
        <v>0</v>
      </c>
      <c r="BI86" s="51">
        <v>232012.37</v>
      </c>
      <c r="BJ86" s="51">
        <v>0</v>
      </c>
      <c r="BK86" s="51">
        <v>0</v>
      </c>
      <c r="BL86" s="51">
        <v>0</v>
      </c>
      <c r="BM86" s="51">
        <f t="shared" si="7"/>
        <v>0</v>
      </c>
      <c r="BN86" s="51">
        <v>0</v>
      </c>
      <c r="BO86" s="51">
        <v>2974</v>
      </c>
      <c r="BP86" s="51">
        <v>683</v>
      </c>
      <c r="BQ86" s="51">
        <v>1</v>
      </c>
      <c r="BR86" s="51">
        <v>0</v>
      </c>
      <c r="BS86" s="51">
        <v>-30</v>
      </c>
      <c r="BT86" s="51">
        <v>-121</v>
      </c>
      <c r="BU86" s="51">
        <v>-113</v>
      </c>
      <c r="BV86" s="51">
        <v>-200</v>
      </c>
      <c r="BW86" s="51">
        <v>0</v>
      </c>
      <c r="BX86" s="51">
        <v>0</v>
      </c>
      <c r="BY86" s="51">
        <v>28</v>
      </c>
      <c r="BZ86" s="51">
        <v>-532</v>
      </c>
      <c r="CA86" s="51">
        <v>-9</v>
      </c>
      <c r="CB86" s="51">
        <v>2681</v>
      </c>
      <c r="CC86" s="51">
        <v>14</v>
      </c>
      <c r="CD86" s="51">
        <v>225</v>
      </c>
      <c r="CE86" s="51">
        <v>63</v>
      </c>
      <c r="CF86" s="51">
        <v>228</v>
      </c>
      <c r="CG86" s="51">
        <v>12</v>
      </c>
      <c r="CH86" s="51">
        <v>4</v>
      </c>
    </row>
    <row r="87" spans="1:86" s="9" customFormat="1" ht="15.6" customHeight="1" x14ac:dyDescent="0.3">
      <c r="A87" s="27">
        <v>9</v>
      </c>
      <c r="B87" s="27" t="s">
        <v>442</v>
      </c>
      <c r="C87" s="27" t="s">
        <v>45</v>
      </c>
      <c r="D87" s="27" t="s">
        <v>443</v>
      </c>
      <c r="E87" s="27" t="s">
        <v>327</v>
      </c>
      <c r="F87" s="27" t="s">
        <v>434</v>
      </c>
      <c r="G87" s="51">
        <v>19861934.5</v>
      </c>
      <c r="H87" s="51">
        <v>19861934.5</v>
      </c>
      <c r="I87" s="51">
        <v>412269.33</v>
      </c>
      <c r="J87" s="51">
        <f t="shared" si="4"/>
        <v>19449665.170000002</v>
      </c>
      <c r="K87" s="51">
        <v>342126.99</v>
      </c>
      <c r="L87" s="51">
        <v>981324.35</v>
      </c>
      <c r="M87" s="51">
        <v>6263150.1500000004</v>
      </c>
      <c r="N87" s="51">
        <v>0</v>
      </c>
      <c r="O87" s="51">
        <v>0</v>
      </c>
      <c r="P87" s="51">
        <v>27333.31</v>
      </c>
      <c r="Q87" s="51">
        <v>872279.85</v>
      </c>
      <c r="R87" s="51">
        <v>0</v>
      </c>
      <c r="S87" s="51">
        <v>0</v>
      </c>
      <c r="T87" s="51">
        <v>8528500.2699999996</v>
      </c>
      <c r="U87" s="51">
        <v>30854.48</v>
      </c>
      <c r="V87" s="51">
        <v>1222368.08</v>
      </c>
      <c r="W87" s="51">
        <v>0</v>
      </c>
      <c r="X87" s="51">
        <v>0</v>
      </c>
      <c r="Y87" s="51">
        <v>0</v>
      </c>
      <c r="Z87" s="51">
        <v>19494804.879999999</v>
      </c>
      <c r="AA87" s="51">
        <v>4202.62</v>
      </c>
      <c r="AB87" s="51">
        <v>19499007.5</v>
      </c>
      <c r="AC87" s="52">
        <v>4.5952680000000003E-2</v>
      </c>
      <c r="AD87" s="52">
        <v>6.2899999999999998E-2</v>
      </c>
      <c r="AE87" s="51">
        <v>1226867.3999999999</v>
      </c>
      <c r="AF87" s="51">
        <v>0</v>
      </c>
      <c r="AG87" s="51">
        <v>0</v>
      </c>
      <c r="AH87" s="51">
        <v>0</v>
      </c>
      <c r="AI87" s="51">
        <v>0</v>
      </c>
      <c r="AJ87" s="51">
        <f t="shared" si="5"/>
        <v>0</v>
      </c>
      <c r="AK87" s="51">
        <v>618763.12</v>
      </c>
      <c r="AL87" s="51">
        <v>50180.77</v>
      </c>
      <c r="AM87" s="51">
        <v>114575.77</v>
      </c>
      <c r="AN87" s="51">
        <v>0</v>
      </c>
      <c r="AO87" s="51">
        <v>65411.34</v>
      </c>
      <c r="AP87" s="51">
        <v>2750.71</v>
      </c>
      <c r="AQ87" s="51">
        <v>66992.47</v>
      </c>
      <c r="AR87" s="51">
        <v>11405</v>
      </c>
      <c r="AS87" s="51">
        <v>0</v>
      </c>
      <c r="AT87" s="51">
        <v>0</v>
      </c>
      <c r="AU87" s="51">
        <v>62651.79</v>
      </c>
      <c r="AV87" s="51">
        <v>7127.75</v>
      </c>
      <c r="AW87" s="51">
        <v>0</v>
      </c>
      <c r="AX87" s="51">
        <v>127.8</v>
      </c>
      <c r="AY87" s="51">
        <v>3078.34</v>
      </c>
      <c r="AZ87" s="51">
        <v>36114.65</v>
      </c>
      <c r="BA87" s="51">
        <v>0</v>
      </c>
      <c r="BB87" s="51">
        <v>1075028.75</v>
      </c>
      <c r="BC87" s="52">
        <f t="shared" si="6"/>
        <v>0</v>
      </c>
      <c r="BD87" s="51">
        <v>304722.46000000002</v>
      </c>
      <c r="BE87" s="51">
        <v>607986.59</v>
      </c>
      <c r="BF87" s="51">
        <v>0</v>
      </c>
      <c r="BG87" s="51">
        <v>198295</v>
      </c>
      <c r="BH87" s="51">
        <v>0</v>
      </c>
      <c r="BI87" s="51">
        <v>157041.98000000001</v>
      </c>
      <c r="BJ87" s="51">
        <v>0</v>
      </c>
      <c r="BK87" s="51">
        <v>0</v>
      </c>
      <c r="BL87" s="51">
        <v>0</v>
      </c>
      <c r="BM87" s="51">
        <f t="shared" si="7"/>
        <v>0</v>
      </c>
      <c r="BN87" s="51">
        <v>0</v>
      </c>
      <c r="BO87" s="51">
        <v>3184</v>
      </c>
      <c r="BP87" s="51">
        <v>529</v>
      </c>
      <c r="BQ87" s="51">
        <v>0</v>
      </c>
      <c r="BR87" s="51">
        <v>0</v>
      </c>
      <c r="BS87" s="51">
        <v>-20</v>
      </c>
      <c r="BT87" s="51">
        <v>-83</v>
      </c>
      <c r="BU87" s="51">
        <v>-50</v>
      </c>
      <c r="BV87" s="51">
        <v>-259</v>
      </c>
      <c r="BW87" s="51">
        <v>0</v>
      </c>
      <c r="BX87" s="51">
        <v>0</v>
      </c>
      <c r="BY87" s="51">
        <v>0</v>
      </c>
      <c r="BZ87" s="51">
        <v>-710</v>
      </c>
      <c r="CA87" s="51">
        <v>0</v>
      </c>
      <c r="CB87" s="51">
        <v>2591</v>
      </c>
      <c r="CC87" s="51">
        <v>3</v>
      </c>
      <c r="CD87" s="51">
        <v>115</v>
      </c>
      <c r="CE87" s="51">
        <v>82</v>
      </c>
      <c r="CF87" s="51">
        <v>375</v>
      </c>
      <c r="CG87" s="51">
        <v>3</v>
      </c>
      <c r="CH87" s="51">
        <v>1</v>
      </c>
    </row>
    <row r="88" spans="1:86" s="9" customFormat="1" ht="15.6" customHeight="1" x14ac:dyDescent="0.3">
      <c r="A88" s="27">
        <v>9</v>
      </c>
      <c r="B88" s="27" t="s">
        <v>445</v>
      </c>
      <c r="C88" s="27" t="s">
        <v>167</v>
      </c>
      <c r="D88" s="27" t="s">
        <v>446</v>
      </c>
      <c r="E88" s="27" t="s">
        <v>335</v>
      </c>
      <c r="F88" s="27" t="s">
        <v>434</v>
      </c>
      <c r="G88" s="51">
        <v>70186921.510000005</v>
      </c>
      <c r="H88" s="51">
        <v>70208714.439999998</v>
      </c>
      <c r="I88" s="51">
        <v>4520687.72</v>
      </c>
      <c r="J88" s="51">
        <f t="shared" si="4"/>
        <v>65666233.790000007</v>
      </c>
      <c r="K88" s="51">
        <v>23724099.050000001</v>
      </c>
      <c r="L88" s="51">
        <v>3571658.22</v>
      </c>
      <c r="M88" s="51">
        <v>12596699.869999999</v>
      </c>
      <c r="N88" s="51">
        <v>0</v>
      </c>
      <c r="O88" s="51">
        <v>0</v>
      </c>
      <c r="P88" s="51">
        <v>31527.87</v>
      </c>
      <c r="Q88" s="51">
        <v>2258219.41</v>
      </c>
      <c r="R88" s="51">
        <v>0</v>
      </c>
      <c r="S88" s="51">
        <v>0</v>
      </c>
      <c r="T88" s="51">
        <v>17302275.460000001</v>
      </c>
      <c r="U88" s="51">
        <v>97031.39</v>
      </c>
      <c r="V88" s="51">
        <v>4095840.41</v>
      </c>
      <c r="W88" s="51">
        <v>0</v>
      </c>
      <c r="X88" s="51">
        <v>0</v>
      </c>
      <c r="Y88" s="51">
        <v>108</v>
      </c>
      <c r="Z88" s="51">
        <v>66399702.270000003</v>
      </c>
      <c r="AA88" s="51">
        <v>21900.93</v>
      </c>
      <c r="AB88" s="51">
        <v>66421603.200000003</v>
      </c>
      <c r="AC88" s="52">
        <v>0.19567590000000001</v>
      </c>
      <c r="AD88" s="52">
        <v>4.1000000000000002E-2</v>
      </c>
      <c r="AE88" s="51">
        <v>2722350.59</v>
      </c>
      <c r="AF88" s="51">
        <v>0</v>
      </c>
      <c r="AG88" s="51">
        <v>0</v>
      </c>
      <c r="AH88" s="51">
        <v>21792.93</v>
      </c>
      <c r="AI88" s="51">
        <v>0</v>
      </c>
      <c r="AJ88" s="51">
        <f t="shared" si="5"/>
        <v>21792.93</v>
      </c>
      <c r="AK88" s="51">
        <v>1616597.84</v>
      </c>
      <c r="AL88" s="51">
        <v>122602.23</v>
      </c>
      <c r="AM88" s="51">
        <v>406118.15</v>
      </c>
      <c r="AN88" s="51">
        <v>930</v>
      </c>
      <c r="AO88" s="51">
        <v>179446.1</v>
      </c>
      <c r="AP88" s="51">
        <v>22470.54</v>
      </c>
      <c r="AQ88" s="51">
        <v>75267.97</v>
      </c>
      <c r="AR88" s="51">
        <v>11405</v>
      </c>
      <c r="AS88" s="51">
        <v>4000</v>
      </c>
      <c r="AT88" s="51">
        <v>19527.189999999999</v>
      </c>
      <c r="AU88" s="51">
        <v>154554.43</v>
      </c>
      <c r="AV88" s="51">
        <v>41681.67</v>
      </c>
      <c r="AW88" s="51">
        <v>7366.85</v>
      </c>
      <c r="AX88" s="51">
        <v>56701.9</v>
      </c>
      <c r="AY88" s="51">
        <v>39194.300000000003</v>
      </c>
      <c r="AZ88" s="51">
        <v>130775.54</v>
      </c>
      <c r="BA88" s="51">
        <v>0</v>
      </c>
      <c r="BB88" s="51">
        <v>2947091.51</v>
      </c>
      <c r="BC88" s="52">
        <f t="shared" si="6"/>
        <v>0</v>
      </c>
      <c r="BD88" s="51">
        <v>364216.14</v>
      </c>
      <c r="BE88" s="51">
        <v>13369673.710000001</v>
      </c>
      <c r="BF88" s="51">
        <v>0</v>
      </c>
      <c r="BG88" s="51">
        <v>198295</v>
      </c>
      <c r="BH88" s="51">
        <v>0</v>
      </c>
      <c r="BI88" s="51">
        <v>348983.67</v>
      </c>
      <c r="BJ88" s="51">
        <v>0</v>
      </c>
      <c r="BK88" s="51">
        <v>0</v>
      </c>
      <c r="BL88" s="51">
        <v>0</v>
      </c>
      <c r="BM88" s="51">
        <f t="shared" si="7"/>
        <v>0</v>
      </c>
      <c r="BN88" s="51">
        <v>0</v>
      </c>
      <c r="BO88" s="51">
        <v>6746</v>
      </c>
      <c r="BP88" s="51">
        <v>1401</v>
      </c>
      <c r="BQ88" s="51">
        <v>0</v>
      </c>
      <c r="BR88" s="51">
        <v>0</v>
      </c>
      <c r="BS88" s="51">
        <v>-31</v>
      </c>
      <c r="BT88" s="51">
        <v>-118</v>
      </c>
      <c r="BU88" s="51">
        <v>-135</v>
      </c>
      <c r="BV88" s="51">
        <v>-420</v>
      </c>
      <c r="BW88" s="51">
        <v>14</v>
      </c>
      <c r="BX88" s="51">
        <v>0</v>
      </c>
      <c r="BY88" s="51">
        <v>-1</v>
      </c>
      <c r="BZ88" s="51">
        <v>-1289</v>
      </c>
      <c r="CA88" s="51">
        <v>0</v>
      </c>
      <c r="CB88" s="51">
        <v>6167</v>
      </c>
      <c r="CC88" s="51">
        <v>4</v>
      </c>
      <c r="CD88" s="51">
        <v>224</v>
      </c>
      <c r="CE88" s="51">
        <v>104</v>
      </c>
      <c r="CF88" s="51">
        <v>764</v>
      </c>
      <c r="CG88" s="51">
        <v>190</v>
      </c>
      <c r="CH88" s="51">
        <v>7</v>
      </c>
    </row>
    <row r="89" spans="1:86" s="9" customFormat="1" ht="15.6" customHeight="1" x14ac:dyDescent="0.3">
      <c r="A89" s="27">
        <v>9</v>
      </c>
      <c r="B89" s="27" t="s">
        <v>447</v>
      </c>
      <c r="C89" s="27" t="s">
        <v>19</v>
      </c>
      <c r="D89" s="27" t="s">
        <v>448</v>
      </c>
      <c r="E89" s="27" t="s">
        <v>303</v>
      </c>
      <c r="F89" s="27" t="s">
        <v>304</v>
      </c>
      <c r="G89" s="51">
        <v>22589642.399999999</v>
      </c>
      <c r="H89" s="51">
        <v>22589642.399999999</v>
      </c>
      <c r="I89" s="51">
        <v>577519.25</v>
      </c>
      <c r="J89" s="51">
        <f t="shared" si="4"/>
        <v>22012123.149999999</v>
      </c>
      <c r="K89" s="51">
        <v>6640049.5700000003</v>
      </c>
      <c r="L89" s="51">
        <v>808827.9</v>
      </c>
      <c r="M89" s="51">
        <v>3656606.15</v>
      </c>
      <c r="N89" s="51">
        <v>0</v>
      </c>
      <c r="O89" s="51">
        <v>0</v>
      </c>
      <c r="P89" s="51">
        <v>0</v>
      </c>
      <c r="Q89" s="51">
        <v>783047.55</v>
      </c>
      <c r="R89" s="51">
        <v>0</v>
      </c>
      <c r="S89" s="51">
        <v>0</v>
      </c>
      <c r="T89" s="51">
        <v>6385442.8600000003</v>
      </c>
      <c r="U89" s="51">
        <v>0</v>
      </c>
      <c r="V89" s="51">
        <v>2459273.94</v>
      </c>
      <c r="W89" s="51">
        <v>83007.83</v>
      </c>
      <c r="X89" s="51">
        <v>0</v>
      </c>
      <c r="Y89" s="51">
        <v>0</v>
      </c>
      <c r="Z89" s="51">
        <v>21723954.77</v>
      </c>
      <c r="AA89" s="51">
        <v>83007.83</v>
      </c>
      <c r="AB89" s="51">
        <v>21806962.600000001</v>
      </c>
      <c r="AC89" s="52">
        <v>4.1781249999999999E-2</v>
      </c>
      <c r="AD89" s="52">
        <v>4.5499999999999999E-2</v>
      </c>
      <c r="AE89" s="51">
        <v>987839</v>
      </c>
      <c r="AF89" s="61">
        <v>0</v>
      </c>
      <c r="AG89" s="61">
        <v>0</v>
      </c>
      <c r="AH89" s="61">
        <v>0</v>
      </c>
      <c r="AI89" s="61">
        <v>0</v>
      </c>
      <c r="AJ89" s="51">
        <f t="shared" si="5"/>
        <v>0</v>
      </c>
      <c r="AK89" s="61">
        <v>432305</v>
      </c>
      <c r="AL89" s="61">
        <v>34317</v>
      </c>
      <c r="AM89" s="61">
        <v>86963</v>
      </c>
      <c r="AN89" s="61">
        <v>1257</v>
      </c>
      <c r="AO89" s="61">
        <v>34709</v>
      </c>
      <c r="AP89" s="61">
        <v>3553</v>
      </c>
      <c r="AQ89" s="61">
        <v>52709</v>
      </c>
      <c r="AR89" s="61">
        <v>6300</v>
      </c>
      <c r="AS89" s="61">
        <v>14165</v>
      </c>
      <c r="AT89" s="61">
        <v>0</v>
      </c>
      <c r="AU89" s="61">
        <f>5339+37535+32582</f>
        <v>75456</v>
      </c>
      <c r="AV89" s="61">
        <v>8076</v>
      </c>
      <c r="AW89" s="61">
        <v>0</v>
      </c>
      <c r="AX89" s="61">
        <v>8096</v>
      </c>
      <c r="AY89" s="61">
        <v>7356</v>
      </c>
      <c r="AZ89" s="61">
        <v>38553</v>
      </c>
      <c r="BA89" s="51">
        <v>0</v>
      </c>
      <c r="BB89" s="61">
        <v>827420</v>
      </c>
      <c r="BC89" s="52">
        <f t="shared" si="6"/>
        <v>0</v>
      </c>
      <c r="BD89" s="51">
        <v>242751.6</v>
      </c>
      <c r="BE89" s="51">
        <v>701071.92</v>
      </c>
      <c r="BF89" s="51">
        <v>0</v>
      </c>
      <c r="BG89" s="51">
        <v>198295</v>
      </c>
      <c r="BH89" s="51">
        <v>0</v>
      </c>
      <c r="BI89" s="51">
        <v>78609</v>
      </c>
      <c r="BJ89" s="51">
        <v>0</v>
      </c>
      <c r="BK89" s="51">
        <v>0</v>
      </c>
      <c r="BL89" s="51">
        <v>0</v>
      </c>
      <c r="BM89" s="51">
        <f t="shared" si="7"/>
        <v>0</v>
      </c>
      <c r="BN89" s="51">
        <v>0</v>
      </c>
      <c r="BO89" s="51">
        <v>2682</v>
      </c>
      <c r="BP89" s="51">
        <v>662</v>
      </c>
      <c r="BQ89" s="51">
        <v>14</v>
      </c>
      <c r="BR89" s="51">
        <v>-10</v>
      </c>
      <c r="BS89" s="51">
        <v>-31</v>
      </c>
      <c r="BT89" s="51">
        <v>-66</v>
      </c>
      <c r="BU89" s="51">
        <v>-53</v>
      </c>
      <c r="BV89" s="51">
        <v>-172</v>
      </c>
      <c r="BW89" s="51">
        <v>0</v>
      </c>
      <c r="BX89" s="51">
        <v>-1</v>
      </c>
      <c r="BY89" s="51">
        <v>9</v>
      </c>
      <c r="BZ89" s="51">
        <v>-570</v>
      </c>
      <c r="CA89" s="51">
        <v>-24</v>
      </c>
      <c r="CB89" s="51">
        <v>2440</v>
      </c>
      <c r="CC89" s="51">
        <v>13</v>
      </c>
      <c r="CD89" s="51">
        <v>72</v>
      </c>
      <c r="CE89" s="51">
        <v>60</v>
      </c>
      <c r="CF89" s="51">
        <v>432</v>
      </c>
      <c r="CG89" s="51">
        <v>7</v>
      </c>
      <c r="CH89" s="51">
        <v>0</v>
      </c>
    </row>
    <row r="90" spans="1:86" s="9" customFormat="1" ht="15.6" customHeight="1" x14ac:dyDescent="0.3">
      <c r="A90" s="27">
        <v>9</v>
      </c>
      <c r="B90" s="27" t="s">
        <v>449</v>
      </c>
      <c r="C90" s="27" t="s">
        <v>450</v>
      </c>
      <c r="D90" s="27" t="s">
        <v>451</v>
      </c>
      <c r="E90" s="27" t="s">
        <v>335</v>
      </c>
      <c r="F90" s="27" t="s">
        <v>434</v>
      </c>
      <c r="G90" s="51">
        <v>77957500.629999995</v>
      </c>
      <c r="H90" s="51">
        <v>78154426.650000006</v>
      </c>
      <c r="I90" s="51">
        <v>3868608.56</v>
      </c>
      <c r="J90" s="51">
        <f t="shared" si="4"/>
        <v>74088892.069999993</v>
      </c>
      <c r="K90" s="51">
        <v>29132501.829999998</v>
      </c>
      <c r="L90" s="51">
        <v>4195891.16</v>
      </c>
      <c r="M90" s="51">
        <v>13320525.380000001</v>
      </c>
      <c r="N90" s="51">
        <v>0</v>
      </c>
      <c r="O90" s="51">
        <v>0</v>
      </c>
      <c r="P90" s="51">
        <v>0</v>
      </c>
      <c r="Q90" s="51">
        <v>2629474.04</v>
      </c>
      <c r="R90" s="51">
        <v>0</v>
      </c>
      <c r="S90" s="51">
        <v>0</v>
      </c>
      <c r="T90" s="51">
        <v>16180423.1</v>
      </c>
      <c r="U90" s="51">
        <v>0</v>
      </c>
      <c r="V90" s="51">
        <v>4041285.74</v>
      </c>
      <c r="W90" s="51">
        <v>471202.4</v>
      </c>
      <c r="X90" s="51">
        <v>12825.2</v>
      </c>
      <c r="Y90" s="51">
        <v>152938.26999999999</v>
      </c>
      <c r="Z90" s="51">
        <v>73270567.909999996</v>
      </c>
      <c r="AA90" s="51">
        <v>779119.97</v>
      </c>
      <c r="AB90" s="51">
        <v>74049687.879999995</v>
      </c>
      <c r="AC90" s="52">
        <v>7.5028449999999997E-2</v>
      </c>
      <c r="AD90" s="52">
        <v>0.05</v>
      </c>
      <c r="AE90" s="51">
        <v>3663413.86</v>
      </c>
      <c r="AF90" s="51">
        <v>0</v>
      </c>
      <c r="AG90" s="51">
        <v>0</v>
      </c>
      <c r="AH90" s="51">
        <v>11514.16</v>
      </c>
      <c r="AI90" s="51">
        <v>206.24</v>
      </c>
      <c r="AJ90" s="51">
        <f t="shared" si="5"/>
        <v>11720.4</v>
      </c>
      <c r="AK90" s="51">
        <v>1676313.41</v>
      </c>
      <c r="AL90" s="51">
        <v>132286.44</v>
      </c>
      <c r="AM90" s="51">
        <v>509708</v>
      </c>
      <c r="AN90" s="51">
        <v>2086.4</v>
      </c>
      <c r="AO90" s="51">
        <v>343819.67</v>
      </c>
      <c r="AP90" s="51">
        <v>17781.55</v>
      </c>
      <c r="AQ90" s="51">
        <v>78188.92</v>
      </c>
      <c r="AR90" s="51">
        <v>11405</v>
      </c>
      <c r="AS90" s="51">
        <v>4856.08</v>
      </c>
      <c r="AT90" s="51">
        <v>87940.62</v>
      </c>
      <c r="AU90" s="51">
        <v>201183.63</v>
      </c>
      <c r="AV90" s="51">
        <v>22478.7</v>
      </c>
      <c r="AW90" s="51">
        <v>66695.990000000005</v>
      </c>
      <c r="AX90" s="51">
        <v>88029.05</v>
      </c>
      <c r="AY90" s="51">
        <v>70489.179999999993</v>
      </c>
      <c r="AZ90" s="51">
        <v>204853.43</v>
      </c>
      <c r="BA90" s="51">
        <v>0</v>
      </c>
      <c r="BB90" s="51">
        <v>3723693.18</v>
      </c>
      <c r="BC90" s="52">
        <f t="shared" si="6"/>
        <v>0</v>
      </c>
      <c r="BD90" s="51">
        <v>971940.83</v>
      </c>
      <c r="BE90" s="51">
        <v>4877089.5599999996</v>
      </c>
      <c r="BF90" s="51">
        <v>0</v>
      </c>
      <c r="BG90" s="51">
        <v>198295.6</v>
      </c>
      <c r="BH90" s="51">
        <v>0.6</v>
      </c>
      <c r="BI90" s="51">
        <v>441846.95</v>
      </c>
      <c r="BJ90" s="51">
        <v>0</v>
      </c>
      <c r="BK90" s="51">
        <v>0</v>
      </c>
      <c r="BL90" s="51">
        <v>0</v>
      </c>
      <c r="BM90" s="51">
        <f t="shared" si="7"/>
        <v>0</v>
      </c>
      <c r="BN90" s="51">
        <v>0</v>
      </c>
      <c r="BO90" s="51">
        <v>7286</v>
      </c>
      <c r="BP90" s="51">
        <v>1467</v>
      </c>
      <c r="BQ90" s="51">
        <v>0</v>
      </c>
      <c r="BR90" s="51">
        <v>0</v>
      </c>
      <c r="BS90" s="51">
        <v>-21</v>
      </c>
      <c r="BT90" s="51">
        <v>-157</v>
      </c>
      <c r="BU90" s="51">
        <v>-235</v>
      </c>
      <c r="BV90" s="51">
        <v>-471</v>
      </c>
      <c r="BW90" s="51">
        <v>7</v>
      </c>
      <c r="BX90" s="51">
        <v>0</v>
      </c>
      <c r="BY90" s="51">
        <v>0</v>
      </c>
      <c r="BZ90" s="51">
        <v>-1941</v>
      </c>
      <c r="CA90" s="51">
        <v>-8</v>
      </c>
      <c r="CB90" s="51">
        <v>5927</v>
      </c>
      <c r="CC90" s="51">
        <v>16</v>
      </c>
      <c r="CD90" s="51">
        <v>258</v>
      </c>
      <c r="CE90" s="51">
        <v>159</v>
      </c>
      <c r="CF90" s="51">
        <v>1489</v>
      </c>
      <c r="CG90" s="51">
        <v>28</v>
      </c>
      <c r="CH90" s="51">
        <v>7</v>
      </c>
    </row>
    <row r="91" spans="1:86" s="9" customFormat="1" ht="15.6" customHeight="1" x14ac:dyDescent="0.3">
      <c r="A91" s="27">
        <v>9</v>
      </c>
      <c r="B91" s="27" t="s">
        <v>159</v>
      </c>
      <c r="C91" s="27" t="s">
        <v>160</v>
      </c>
      <c r="D91" s="27" t="s">
        <v>454</v>
      </c>
      <c r="E91" s="27" t="s">
        <v>332</v>
      </c>
      <c r="F91" s="27" t="s">
        <v>304</v>
      </c>
      <c r="G91" s="51">
        <v>27637915.66</v>
      </c>
      <c r="H91" s="51">
        <v>27638915.239999998</v>
      </c>
      <c r="I91" s="51">
        <v>505514.92</v>
      </c>
      <c r="J91" s="51">
        <f t="shared" si="4"/>
        <v>27132400.739999998</v>
      </c>
      <c r="K91" s="51">
        <v>8471601.1899999995</v>
      </c>
      <c r="L91" s="51">
        <v>1199749.96</v>
      </c>
      <c r="M91" s="51">
        <v>4503536.37</v>
      </c>
      <c r="N91" s="51">
        <v>0</v>
      </c>
      <c r="O91" s="51">
        <v>0</v>
      </c>
      <c r="P91" s="51">
        <v>23025.97</v>
      </c>
      <c r="Q91" s="51">
        <v>902103.45</v>
      </c>
      <c r="R91" s="51">
        <v>0</v>
      </c>
      <c r="S91" s="51">
        <v>0</v>
      </c>
      <c r="T91" s="51">
        <v>8610900.1600000001</v>
      </c>
      <c r="U91" s="51">
        <v>90362.2</v>
      </c>
      <c r="V91" s="51">
        <v>2074925.85</v>
      </c>
      <c r="W91" s="51">
        <v>9616.42</v>
      </c>
      <c r="X91" s="51">
        <v>0</v>
      </c>
      <c r="Y91" s="51">
        <v>0</v>
      </c>
      <c r="Z91" s="51">
        <v>27266861.170000002</v>
      </c>
      <c r="AA91" s="51">
        <v>10616</v>
      </c>
      <c r="AB91" s="51">
        <v>27277477.170000002</v>
      </c>
      <c r="AC91" s="52">
        <v>0.118579</v>
      </c>
      <c r="AD91" s="52">
        <v>4.8000000000000001E-2</v>
      </c>
      <c r="AE91" s="51">
        <v>1309034.0900000001</v>
      </c>
      <c r="AF91" s="51">
        <v>0</v>
      </c>
      <c r="AG91" s="51">
        <v>0</v>
      </c>
      <c r="AH91" s="51">
        <v>999.58</v>
      </c>
      <c r="AI91" s="51">
        <v>772.25</v>
      </c>
      <c r="AJ91" s="51">
        <f t="shared" si="5"/>
        <v>1771.83</v>
      </c>
      <c r="AK91" s="51">
        <v>578877.97</v>
      </c>
      <c r="AL91" s="51">
        <v>46552.08</v>
      </c>
      <c r="AM91" s="51">
        <v>138608.72</v>
      </c>
      <c r="AN91" s="51">
        <v>1000</v>
      </c>
      <c r="AO91" s="51">
        <v>91937.18</v>
      </c>
      <c r="AP91" s="51">
        <v>1029.5999999999999</v>
      </c>
      <c r="AQ91" s="51">
        <v>47747.03</v>
      </c>
      <c r="AR91" s="51">
        <v>6200</v>
      </c>
      <c r="AS91" s="51">
        <v>0</v>
      </c>
      <c r="AT91" s="51">
        <v>0</v>
      </c>
      <c r="AU91" s="51">
        <v>40224.480000000003</v>
      </c>
      <c r="AV91" s="51">
        <v>20505.509999999998</v>
      </c>
      <c r="AW91" s="51">
        <v>0</v>
      </c>
      <c r="AX91" s="51">
        <v>0</v>
      </c>
      <c r="AY91" s="51">
        <v>19317.59</v>
      </c>
      <c r="AZ91" s="51">
        <v>43828.03</v>
      </c>
      <c r="BA91" s="51">
        <v>0</v>
      </c>
      <c r="BB91" s="51">
        <v>1102192.6399999999</v>
      </c>
      <c r="BC91" s="52">
        <f t="shared" si="6"/>
        <v>0</v>
      </c>
      <c r="BD91" s="51">
        <v>286362.84000000003</v>
      </c>
      <c r="BE91" s="51">
        <v>2990914.19</v>
      </c>
      <c r="BF91" s="51">
        <v>0</v>
      </c>
      <c r="BG91" s="51">
        <v>198295</v>
      </c>
      <c r="BH91" s="51">
        <v>0</v>
      </c>
      <c r="BI91" s="51">
        <v>259393.32</v>
      </c>
      <c r="BJ91" s="51">
        <v>0</v>
      </c>
      <c r="BK91" s="51">
        <v>0</v>
      </c>
      <c r="BL91" s="51">
        <v>0</v>
      </c>
      <c r="BM91" s="51">
        <f t="shared" si="7"/>
        <v>0</v>
      </c>
      <c r="BN91" s="51">
        <v>0</v>
      </c>
      <c r="BO91" s="51">
        <v>2380</v>
      </c>
      <c r="BP91" s="51">
        <v>655</v>
      </c>
      <c r="BQ91" s="51">
        <v>4</v>
      </c>
      <c r="BR91" s="51">
        <v>0</v>
      </c>
      <c r="BS91" s="51">
        <v>-29</v>
      </c>
      <c r="BT91" s="51">
        <v>-96</v>
      </c>
      <c r="BU91" s="51">
        <v>-73</v>
      </c>
      <c r="BV91" s="51">
        <v>-133</v>
      </c>
      <c r="BW91" s="51">
        <v>10</v>
      </c>
      <c r="BX91" s="51">
        <v>-1</v>
      </c>
      <c r="BY91" s="51">
        <v>64</v>
      </c>
      <c r="BZ91" s="51">
        <v>-365</v>
      </c>
      <c r="CA91" s="51">
        <v>-3</v>
      </c>
      <c r="CB91" s="51">
        <v>2413</v>
      </c>
      <c r="CC91" s="51">
        <v>5</v>
      </c>
      <c r="CD91" s="51">
        <v>134</v>
      </c>
      <c r="CE91" s="51">
        <v>35</v>
      </c>
      <c r="CF91" s="51">
        <v>185</v>
      </c>
      <c r="CG91" s="51">
        <v>5</v>
      </c>
      <c r="CH91" s="51">
        <v>6</v>
      </c>
    </row>
    <row r="92" spans="1:86" s="9" customFormat="1" ht="15.6" customHeight="1" x14ac:dyDescent="0.3">
      <c r="A92" s="27">
        <v>9</v>
      </c>
      <c r="B92" s="27" t="s">
        <v>452</v>
      </c>
      <c r="C92" s="27" t="s">
        <v>455</v>
      </c>
      <c r="D92" s="27" t="s">
        <v>456</v>
      </c>
      <c r="E92" s="27" t="s">
        <v>327</v>
      </c>
      <c r="F92" s="27" t="s">
        <v>434</v>
      </c>
      <c r="G92" s="51">
        <v>19259659.640000001</v>
      </c>
      <c r="H92" s="51">
        <v>19259659.640000001</v>
      </c>
      <c r="I92" s="51">
        <v>494728.55</v>
      </c>
      <c r="J92" s="51">
        <f t="shared" si="4"/>
        <v>18764931.09</v>
      </c>
      <c r="K92" s="51">
        <v>5517129.0999999996</v>
      </c>
      <c r="L92" s="51">
        <v>1239933.49</v>
      </c>
      <c r="M92" s="51">
        <v>3305059.88</v>
      </c>
      <c r="N92" s="51">
        <v>0</v>
      </c>
      <c r="O92" s="51">
        <v>0</v>
      </c>
      <c r="P92" s="51">
        <v>11799.02</v>
      </c>
      <c r="Q92" s="51">
        <v>499887.74</v>
      </c>
      <c r="R92" s="51">
        <v>0</v>
      </c>
      <c r="S92" s="51">
        <v>0</v>
      </c>
      <c r="T92" s="51">
        <v>6458228.3799999999</v>
      </c>
      <c r="U92" s="51">
        <v>19467.689999999999</v>
      </c>
      <c r="V92" s="51">
        <v>727487.82</v>
      </c>
      <c r="W92" s="51">
        <v>15668.62</v>
      </c>
      <c r="X92" s="51">
        <v>0</v>
      </c>
      <c r="Y92" s="51">
        <v>0</v>
      </c>
      <c r="Z92" s="51">
        <v>18863352.699999999</v>
      </c>
      <c r="AA92" s="51">
        <v>15668.62</v>
      </c>
      <c r="AB92" s="51">
        <v>18879021.32</v>
      </c>
      <c r="AC92" s="52">
        <v>3.1550580000000002E-2</v>
      </c>
      <c r="AD92" s="52">
        <v>5.57E-2</v>
      </c>
      <c r="AE92" s="51">
        <v>1050145.6499999999</v>
      </c>
      <c r="AF92" s="51">
        <v>0</v>
      </c>
      <c r="AG92" s="51">
        <v>0</v>
      </c>
      <c r="AH92" s="51">
        <v>0</v>
      </c>
      <c r="AI92" s="51">
        <v>0</v>
      </c>
      <c r="AJ92" s="51">
        <f t="shared" si="5"/>
        <v>0</v>
      </c>
      <c r="AK92" s="51">
        <v>405969.03</v>
      </c>
      <c r="AL92" s="51">
        <v>37062.449999999997</v>
      </c>
      <c r="AM92" s="51">
        <v>96343.66</v>
      </c>
      <c r="AN92" s="51">
        <v>0</v>
      </c>
      <c r="AO92" s="51">
        <v>72728.56</v>
      </c>
      <c r="AP92" s="51">
        <v>905.75</v>
      </c>
      <c r="AQ92" s="51">
        <v>49354.07</v>
      </c>
      <c r="AR92" s="51">
        <v>11405</v>
      </c>
      <c r="AS92" s="51">
        <v>6370.42</v>
      </c>
      <c r="AT92" s="51">
        <v>0</v>
      </c>
      <c r="AU92" s="51">
        <v>40031.800000000003</v>
      </c>
      <c r="AV92" s="51">
        <v>17332.25</v>
      </c>
      <c r="AW92" s="51">
        <v>0</v>
      </c>
      <c r="AX92" s="51">
        <v>12420.57</v>
      </c>
      <c r="AY92" s="51">
        <v>1604.95</v>
      </c>
      <c r="AZ92" s="51">
        <v>38413.5</v>
      </c>
      <c r="BA92" s="51">
        <v>0</v>
      </c>
      <c r="BB92" s="51">
        <v>825312.94</v>
      </c>
      <c r="BC92" s="52">
        <f t="shared" si="6"/>
        <v>0</v>
      </c>
      <c r="BD92" s="51">
        <v>118592.93</v>
      </c>
      <c r="BE92" s="51">
        <v>489060.4</v>
      </c>
      <c r="BF92" s="51">
        <v>0</v>
      </c>
      <c r="BG92" s="51">
        <v>198295</v>
      </c>
      <c r="BH92" s="51">
        <v>0</v>
      </c>
      <c r="BI92" s="51">
        <v>106010.8</v>
      </c>
      <c r="BJ92" s="51">
        <v>0</v>
      </c>
      <c r="BK92" s="51">
        <v>0</v>
      </c>
      <c r="BL92" s="51">
        <v>0</v>
      </c>
      <c r="BM92" s="51">
        <f t="shared" si="7"/>
        <v>0</v>
      </c>
      <c r="BN92" s="51">
        <v>0</v>
      </c>
      <c r="BO92" s="51">
        <v>2045</v>
      </c>
      <c r="BP92" s="51">
        <v>437</v>
      </c>
      <c r="BQ92" s="51">
        <v>0</v>
      </c>
      <c r="BR92" s="51">
        <v>0</v>
      </c>
      <c r="BS92" s="51">
        <v>-15</v>
      </c>
      <c r="BT92" s="51">
        <v>-37</v>
      </c>
      <c r="BU92" s="51">
        <v>-53</v>
      </c>
      <c r="BV92" s="51">
        <v>-112</v>
      </c>
      <c r="BW92" s="51">
        <v>0</v>
      </c>
      <c r="BX92" s="51">
        <v>0</v>
      </c>
      <c r="BY92" s="51">
        <v>-4</v>
      </c>
      <c r="BZ92" s="51">
        <v>-511</v>
      </c>
      <c r="CA92" s="51">
        <v>-1</v>
      </c>
      <c r="CB92" s="51">
        <v>1749</v>
      </c>
      <c r="CC92" s="51">
        <v>12</v>
      </c>
      <c r="CD92" s="51">
        <v>117</v>
      </c>
      <c r="CE92" s="51">
        <v>58</v>
      </c>
      <c r="CF92" s="51">
        <v>277</v>
      </c>
      <c r="CG92" s="51">
        <v>57</v>
      </c>
      <c r="CH92" s="51">
        <v>2</v>
      </c>
    </row>
    <row r="93" spans="1:86" s="9" customFormat="1" ht="15.6" customHeight="1" x14ac:dyDescent="0.3">
      <c r="A93" s="27">
        <v>9</v>
      </c>
      <c r="B93" s="27" t="s">
        <v>164</v>
      </c>
      <c r="C93" s="27" t="s">
        <v>162</v>
      </c>
      <c r="D93" s="27" t="s">
        <v>457</v>
      </c>
      <c r="E93" s="27" t="s">
        <v>327</v>
      </c>
      <c r="F93" s="27" t="s">
        <v>434</v>
      </c>
      <c r="G93" s="51">
        <v>24997819.719999999</v>
      </c>
      <c r="H93" s="51">
        <v>24997819.719999999</v>
      </c>
      <c r="I93" s="51">
        <v>854590.7</v>
      </c>
      <c r="J93" s="51">
        <f t="shared" si="4"/>
        <v>24143229.02</v>
      </c>
      <c r="K93" s="51">
        <v>543946.43000000005</v>
      </c>
      <c r="L93" s="51">
        <v>2596779.2999999998</v>
      </c>
      <c r="M93" s="51">
        <v>5221684.3899999997</v>
      </c>
      <c r="N93" s="51">
        <v>0</v>
      </c>
      <c r="O93" s="51">
        <v>0</v>
      </c>
      <c r="P93" s="51">
        <v>0</v>
      </c>
      <c r="Q93" s="51">
        <v>1527981.54</v>
      </c>
      <c r="R93" s="51">
        <v>0</v>
      </c>
      <c r="S93" s="51">
        <v>0</v>
      </c>
      <c r="T93" s="51">
        <v>10403286.75</v>
      </c>
      <c r="U93" s="51">
        <v>81096.73</v>
      </c>
      <c r="V93" s="51">
        <v>1873566.05</v>
      </c>
      <c r="W93" s="51">
        <v>14574.68</v>
      </c>
      <c r="X93" s="51">
        <v>0</v>
      </c>
      <c r="Y93" s="51">
        <v>0</v>
      </c>
      <c r="Z93" s="51">
        <v>23618195.09</v>
      </c>
      <c r="AA93" s="51">
        <v>14574.68</v>
      </c>
      <c r="AB93" s="51">
        <v>23632769.77</v>
      </c>
      <c r="AC93" s="52">
        <v>9.904317E-2</v>
      </c>
      <c r="AD93" s="52">
        <v>5.5E-2</v>
      </c>
      <c r="AE93" s="51">
        <v>1298999.42</v>
      </c>
      <c r="AF93" s="51">
        <v>0</v>
      </c>
      <c r="AG93" s="51">
        <v>0</v>
      </c>
      <c r="AH93" s="51">
        <v>0</v>
      </c>
      <c r="AI93" s="51">
        <v>0</v>
      </c>
      <c r="AJ93" s="51">
        <f t="shared" si="5"/>
        <v>0</v>
      </c>
      <c r="AK93" s="51">
        <v>567155.84</v>
      </c>
      <c r="AL93" s="51">
        <v>44523.199999999997</v>
      </c>
      <c r="AM93" s="51">
        <v>142403.38</v>
      </c>
      <c r="AN93" s="51">
        <v>0</v>
      </c>
      <c r="AO93" s="51">
        <v>97225.85</v>
      </c>
      <c r="AP93" s="51">
        <v>6104.72</v>
      </c>
      <c r="AQ93" s="51">
        <v>78778.98</v>
      </c>
      <c r="AR93" s="51">
        <v>11405</v>
      </c>
      <c r="AS93" s="51">
        <v>10338.42</v>
      </c>
      <c r="AT93" s="51">
        <v>16000</v>
      </c>
      <c r="AU93" s="51">
        <v>36502.36</v>
      </c>
      <c r="AV93" s="51">
        <v>9989.2099999999991</v>
      </c>
      <c r="AW93" s="51">
        <v>403.14</v>
      </c>
      <c r="AX93" s="51">
        <v>0</v>
      </c>
      <c r="AY93" s="51">
        <v>15705.46</v>
      </c>
      <c r="AZ93" s="51">
        <v>39407.82</v>
      </c>
      <c r="BA93" s="51">
        <v>0</v>
      </c>
      <c r="BB93" s="51">
        <v>1121920.08</v>
      </c>
      <c r="BC93" s="52">
        <f t="shared" si="6"/>
        <v>0</v>
      </c>
      <c r="BD93" s="51">
        <v>0</v>
      </c>
      <c r="BE93" s="51">
        <v>2475863.2000000002</v>
      </c>
      <c r="BF93" s="51">
        <v>0</v>
      </c>
      <c r="BG93" s="51">
        <v>198295</v>
      </c>
      <c r="BH93" s="51">
        <v>0</v>
      </c>
      <c r="BI93" s="51">
        <v>227441.53</v>
      </c>
      <c r="BJ93" s="51">
        <v>0</v>
      </c>
      <c r="BK93" s="51">
        <v>0</v>
      </c>
      <c r="BL93" s="51">
        <v>0</v>
      </c>
      <c r="BM93" s="51">
        <f t="shared" si="7"/>
        <v>0</v>
      </c>
      <c r="BN93" s="51">
        <v>0</v>
      </c>
      <c r="BO93" s="51">
        <v>4021</v>
      </c>
      <c r="BP93" s="51">
        <v>722</v>
      </c>
      <c r="BQ93" s="51">
        <v>17</v>
      </c>
      <c r="BR93" s="51">
        <v>0</v>
      </c>
      <c r="BS93" s="51">
        <v>-20</v>
      </c>
      <c r="BT93" s="51">
        <v>-95</v>
      </c>
      <c r="BU93" s="51">
        <v>-95</v>
      </c>
      <c r="BV93" s="51">
        <v>-271</v>
      </c>
      <c r="BW93" s="51">
        <v>0</v>
      </c>
      <c r="BX93" s="51">
        <v>-4</v>
      </c>
      <c r="BY93" s="51">
        <v>0</v>
      </c>
      <c r="BZ93" s="51">
        <v>-840</v>
      </c>
      <c r="CA93" s="51">
        <v>-11</v>
      </c>
      <c r="CB93" s="51">
        <v>3424</v>
      </c>
      <c r="CC93" s="51">
        <v>96</v>
      </c>
      <c r="CD93" s="51">
        <v>153</v>
      </c>
      <c r="CE93" s="51">
        <v>83</v>
      </c>
      <c r="CF93" s="51">
        <v>600</v>
      </c>
      <c r="CG93" s="51">
        <v>4</v>
      </c>
      <c r="CH93" s="51">
        <v>0</v>
      </c>
    </row>
    <row r="94" spans="1:86" ht="15.6" customHeight="1" x14ac:dyDescent="0.3">
      <c r="A94" s="27">
        <v>9</v>
      </c>
      <c r="B94" s="27" t="s">
        <v>453</v>
      </c>
      <c r="C94" s="27" t="s">
        <v>63</v>
      </c>
      <c r="D94" s="27" t="s">
        <v>458</v>
      </c>
      <c r="E94" s="27" t="s">
        <v>303</v>
      </c>
      <c r="F94" s="27" t="s">
        <v>304</v>
      </c>
      <c r="G94" s="31">
        <v>50862805.359999999</v>
      </c>
      <c r="H94" s="31">
        <v>50887955.090000004</v>
      </c>
      <c r="I94" s="31">
        <v>1064033.1299999999</v>
      </c>
      <c r="J94" s="23">
        <f t="shared" si="4"/>
        <v>49798772.229999997</v>
      </c>
      <c r="K94" s="31">
        <v>16764411.91</v>
      </c>
      <c r="L94" s="31">
        <v>1784626.69</v>
      </c>
      <c r="M94" s="31">
        <v>6247331.6900000004</v>
      </c>
      <c r="N94" s="31">
        <v>0</v>
      </c>
      <c r="O94" s="31">
        <v>0</v>
      </c>
      <c r="P94" s="31">
        <v>0</v>
      </c>
      <c r="Q94" s="31">
        <v>1972523.4</v>
      </c>
      <c r="R94" s="31">
        <v>0</v>
      </c>
      <c r="S94" s="31">
        <v>0</v>
      </c>
      <c r="T94" s="31">
        <v>15331961.58</v>
      </c>
      <c r="U94" s="31">
        <v>0</v>
      </c>
      <c r="V94" s="31">
        <v>4488244.0599999996</v>
      </c>
      <c r="W94" s="31">
        <v>306428.75</v>
      </c>
      <c r="X94" s="31">
        <v>8607.26</v>
      </c>
      <c r="Y94" s="31">
        <v>0</v>
      </c>
      <c r="Z94" s="31">
        <v>49396473.960000001</v>
      </c>
      <c r="AA94" s="31">
        <v>492167.61</v>
      </c>
      <c r="AB94" s="31">
        <v>49888641.57</v>
      </c>
      <c r="AC94" s="32">
        <v>9.9919400000000005E-2</v>
      </c>
      <c r="AD94" s="32">
        <v>5.6800000000000003E-2</v>
      </c>
      <c r="AE94" s="31">
        <v>2807374.63</v>
      </c>
      <c r="AF94" s="31">
        <v>0</v>
      </c>
      <c r="AG94" s="31">
        <v>0</v>
      </c>
      <c r="AH94" s="31">
        <v>911.85</v>
      </c>
      <c r="AI94" s="31">
        <v>150.91</v>
      </c>
      <c r="AJ94" s="23">
        <f t="shared" si="5"/>
        <v>1062.76</v>
      </c>
      <c r="AK94" s="31">
        <v>1319475.24</v>
      </c>
      <c r="AL94" s="31">
        <v>107677.66</v>
      </c>
      <c r="AM94" s="31">
        <v>383536.48</v>
      </c>
      <c r="AN94" s="31">
        <v>6404.49</v>
      </c>
      <c r="AO94" s="31">
        <v>318600.37</v>
      </c>
      <c r="AP94" s="31">
        <v>4616.3500000000004</v>
      </c>
      <c r="AQ94" s="31">
        <v>57241.45</v>
      </c>
      <c r="AR94" s="31">
        <v>10900</v>
      </c>
      <c r="AS94" s="31">
        <v>17997.13</v>
      </c>
      <c r="AT94" s="31">
        <v>0</v>
      </c>
      <c r="AU94" s="31">
        <v>161409.57999999999</v>
      </c>
      <c r="AV94" s="31">
        <v>30578.86</v>
      </c>
      <c r="AW94" s="31">
        <v>0</v>
      </c>
      <c r="AX94" s="31">
        <v>14576.38</v>
      </c>
      <c r="AY94" s="31">
        <v>50146.2</v>
      </c>
      <c r="AZ94" s="31">
        <v>130518.89</v>
      </c>
      <c r="BA94" s="31">
        <v>24621</v>
      </c>
      <c r="BB94" s="31">
        <v>2722094.34</v>
      </c>
      <c r="BC94" s="49">
        <f t="shared" si="6"/>
        <v>9.0448738819243132E-3</v>
      </c>
      <c r="BD94" s="31">
        <v>573401.93000000005</v>
      </c>
      <c r="BE94" s="31">
        <v>4508779.0999999996</v>
      </c>
      <c r="BF94" s="31">
        <v>0</v>
      </c>
      <c r="BG94" s="31">
        <v>198295</v>
      </c>
      <c r="BH94" s="31">
        <v>0</v>
      </c>
      <c r="BI94" s="31">
        <v>530807.75</v>
      </c>
      <c r="BJ94" s="31">
        <v>0</v>
      </c>
      <c r="BK94" s="31">
        <v>0</v>
      </c>
      <c r="BL94" s="31">
        <v>0</v>
      </c>
      <c r="BM94" s="23">
        <f t="shared" si="7"/>
        <v>0</v>
      </c>
      <c r="BN94" s="31">
        <v>0</v>
      </c>
      <c r="BO94" s="31">
        <v>4255</v>
      </c>
      <c r="BP94" s="31">
        <v>1043</v>
      </c>
      <c r="BQ94" s="31">
        <v>24</v>
      </c>
      <c r="BR94" s="31">
        <v>0</v>
      </c>
      <c r="BS94" s="31">
        <v>-66</v>
      </c>
      <c r="BT94" s="31">
        <v>-103</v>
      </c>
      <c r="BU94" s="31">
        <v>-221</v>
      </c>
      <c r="BV94" s="31">
        <v>-267</v>
      </c>
      <c r="BW94" s="31">
        <v>0</v>
      </c>
      <c r="BX94" s="31">
        <v>0</v>
      </c>
      <c r="BY94" s="31">
        <v>-5</v>
      </c>
      <c r="BZ94" s="31">
        <v>-696</v>
      </c>
      <c r="CA94" s="31">
        <v>-2</v>
      </c>
      <c r="CB94" s="31">
        <v>3962</v>
      </c>
      <c r="CC94" s="31">
        <v>22</v>
      </c>
      <c r="CD94" s="31">
        <v>198</v>
      </c>
      <c r="CE94" s="31">
        <v>104</v>
      </c>
      <c r="CF94" s="31">
        <v>366</v>
      </c>
      <c r="CG94" s="31">
        <v>28</v>
      </c>
      <c r="CH94" s="31">
        <v>0</v>
      </c>
    </row>
    <row r="95" spans="1:86" ht="15.6" customHeight="1" x14ac:dyDescent="0.3">
      <c r="A95" s="27">
        <v>9</v>
      </c>
      <c r="B95" s="27" t="s">
        <v>311</v>
      </c>
      <c r="C95" s="27" t="s">
        <v>312</v>
      </c>
      <c r="D95" s="27" t="s">
        <v>459</v>
      </c>
      <c r="E95" s="27" t="s">
        <v>327</v>
      </c>
      <c r="F95" s="27" t="s">
        <v>434</v>
      </c>
      <c r="G95" s="31">
        <v>64079111.829999998</v>
      </c>
      <c r="H95" s="31">
        <v>64079111.829999998</v>
      </c>
      <c r="I95" s="31">
        <v>1880248.83</v>
      </c>
      <c r="J95" s="23">
        <f t="shared" si="4"/>
        <v>62198863</v>
      </c>
      <c r="K95" s="31">
        <v>18750088.379999999</v>
      </c>
      <c r="L95" s="31">
        <v>4102044.84</v>
      </c>
      <c r="M95" s="31">
        <v>12474054.24</v>
      </c>
      <c r="N95" s="31">
        <v>0</v>
      </c>
      <c r="O95" s="31">
        <v>0</v>
      </c>
      <c r="P95" s="31">
        <v>10469.709999999999</v>
      </c>
      <c r="Q95" s="31">
        <v>2238969.75</v>
      </c>
      <c r="R95" s="31">
        <v>0</v>
      </c>
      <c r="S95" s="31">
        <v>0</v>
      </c>
      <c r="T95" s="31">
        <v>19500955.57</v>
      </c>
      <c r="U95" s="31">
        <v>0</v>
      </c>
      <c r="V95" s="31">
        <v>3023989.09</v>
      </c>
      <c r="W95" s="31">
        <v>0</v>
      </c>
      <c r="X95" s="31">
        <v>0</v>
      </c>
      <c r="Y95" s="31">
        <v>0</v>
      </c>
      <c r="Z95" s="31">
        <v>62924427.640000001</v>
      </c>
      <c r="AA95" s="31">
        <v>0</v>
      </c>
      <c r="AB95" s="31">
        <v>62924427.640000001</v>
      </c>
      <c r="AC95" s="32">
        <v>2.885273E-2</v>
      </c>
      <c r="AD95" s="32">
        <v>4.3499999999999997E-2</v>
      </c>
      <c r="AE95" s="31">
        <v>2822291</v>
      </c>
      <c r="AF95" s="24">
        <v>0</v>
      </c>
      <c r="AG95" s="24">
        <v>0</v>
      </c>
      <c r="AH95" s="24">
        <v>0</v>
      </c>
      <c r="AI95" s="24">
        <v>0</v>
      </c>
      <c r="AJ95" s="23">
        <f t="shared" si="5"/>
        <v>0</v>
      </c>
      <c r="AK95" s="24">
        <v>1219541.6299999999</v>
      </c>
      <c r="AL95" s="24">
        <v>98158.56</v>
      </c>
      <c r="AM95" s="24">
        <v>328113.12</v>
      </c>
      <c r="AN95" s="24">
        <v>357</v>
      </c>
      <c r="AO95" s="24">
        <v>290386.77</v>
      </c>
      <c r="AP95" s="24">
        <v>15769.98</v>
      </c>
      <c r="AQ95" s="24">
        <v>140573.18</v>
      </c>
      <c r="AR95" s="24">
        <v>11405</v>
      </c>
      <c r="AS95" s="24">
        <v>152.96</v>
      </c>
      <c r="AT95" s="24">
        <v>0</v>
      </c>
      <c r="AU95" s="24">
        <f>6914.058+32423.57+15415.03</f>
        <v>54752.657999999996</v>
      </c>
      <c r="AV95" s="24">
        <v>11544.48</v>
      </c>
      <c r="AW95" s="24">
        <v>0</v>
      </c>
      <c r="AX95" s="24">
        <v>8298.06</v>
      </c>
      <c r="AY95" s="24">
        <v>47865.34</v>
      </c>
      <c r="AZ95" s="24">
        <v>101488.32000000001</v>
      </c>
      <c r="BA95" s="31">
        <v>0</v>
      </c>
      <c r="BB95" s="24">
        <v>2390043.1800000002</v>
      </c>
      <c r="BC95" s="49">
        <f t="shared" si="6"/>
        <v>0</v>
      </c>
      <c r="BD95" s="31">
        <v>567560.85</v>
      </c>
      <c r="BE95" s="31">
        <v>1281296.1399999999</v>
      </c>
      <c r="BF95" s="31">
        <v>37</v>
      </c>
      <c r="BG95" s="31">
        <v>198295</v>
      </c>
      <c r="BH95" s="31">
        <v>0</v>
      </c>
      <c r="BI95" s="31">
        <v>605907.76</v>
      </c>
      <c r="BJ95" s="31">
        <v>8396.9699999999993</v>
      </c>
      <c r="BK95" s="31">
        <v>0</v>
      </c>
      <c r="BL95" s="31">
        <v>0</v>
      </c>
      <c r="BM95" s="23">
        <f t="shared" si="7"/>
        <v>0</v>
      </c>
      <c r="BN95" s="31">
        <v>0</v>
      </c>
      <c r="BO95" s="31">
        <v>5970</v>
      </c>
      <c r="BP95" s="31">
        <v>1843</v>
      </c>
      <c r="BQ95" s="31">
        <v>39</v>
      </c>
      <c r="BR95" s="31">
        <v>-22</v>
      </c>
      <c r="BS95" s="31">
        <v>-35</v>
      </c>
      <c r="BT95" s="31">
        <v>-195</v>
      </c>
      <c r="BU95" s="31">
        <v>-419</v>
      </c>
      <c r="BV95" s="31">
        <v>-612</v>
      </c>
      <c r="BW95" s="31">
        <v>0</v>
      </c>
      <c r="BX95" s="31">
        <v>-1</v>
      </c>
      <c r="BY95" s="31">
        <v>0</v>
      </c>
      <c r="BZ95" s="31">
        <v>-963</v>
      </c>
      <c r="CA95" s="31">
        <v>-9</v>
      </c>
      <c r="CB95" s="31">
        <v>5596</v>
      </c>
      <c r="CC95" s="31">
        <v>75</v>
      </c>
      <c r="CD95" s="31">
        <v>377</v>
      </c>
      <c r="CE95" s="31">
        <v>146</v>
      </c>
      <c r="CF95" s="31">
        <v>412</v>
      </c>
      <c r="CG95" s="31">
        <v>24</v>
      </c>
      <c r="CH95" s="31">
        <v>4</v>
      </c>
    </row>
    <row r="96" spans="1:86" ht="15.6" customHeight="1" x14ac:dyDescent="0.3">
      <c r="A96" s="27">
        <v>9</v>
      </c>
      <c r="B96" s="27" t="s">
        <v>174</v>
      </c>
      <c r="C96" s="27" t="s">
        <v>460</v>
      </c>
      <c r="D96" s="27" t="s">
        <v>437</v>
      </c>
      <c r="E96" s="27" t="s">
        <v>303</v>
      </c>
      <c r="F96" s="27" t="s">
        <v>304</v>
      </c>
      <c r="G96" s="31">
        <v>73974278.25</v>
      </c>
      <c r="H96" s="31">
        <v>73974278.25</v>
      </c>
      <c r="I96" s="31">
        <v>2035396.25</v>
      </c>
      <c r="J96" s="23">
        <f t="shared" si="4"/>
        <v>71938882</v>
      </c>
      <c r="K96" s="31">
        <v>26840320.870000001</v>
      </c>
      <c r="L96" s="31">
        <v>2905622.09</v>
      </c>
      <c r="M96" s="31">
        <v>7374266.3300000001</v>
      </c>
      <c r="N96" s="31">
        <v>0</v>
      </c>
      <c r="O96" s="31">
        <v>0</v>
      </c>
      <c r="P96" s="31">
        <v>0</v>
      </c>
      <c r="Q96" s="31">
        <v>2468101.54</v>
      </c>
      <c r="R96" s="31">
        <v>0</v>
      </c>
      <c r="S96" s="31">
        <v>0</v>
      </c>
      <c r="T96" s="31">
        <v>20641116.989999998</v>
      </c>
      <c r="U96" s="31">
        <v>514547.74</v>
      </c>
      <c r="V96" s="31">
        <v>7038718.8499999996</v>
      </c>
      <c r="W96" s="31">
        <v>0</v>
      </c>
      <c r="X96" s="31">
        <v>6126.26</v>
      </c>
      <c r="Y96" s="31">
        <v>0</v>
      </c>
      <c r="Z96" s="31">
        <v>71644249.430000007</v>
      </c>
      <c r="AA96" s="31">
        <v>431333.37</v>
      </c>
      <c r="AB96" s="31">
        <v>72075582.799999997</v>
      </c>
      <c r="AC96" s="32">
        <v>0.14092479999999999</v>
      </c>
      <c r="AD96" s="32">
        <v>5.3900000000000003E-2</v>
      </c>
      <c r="AE96" s="31">
        <v>3860476.02</v>
      </c>
      <c r="AF96" s="31">
        <v>0</v>
      </c>
      <c r="AG96" s="31">
        <v>0</v>
      </c>
      <c r="AH96" s="31">
        <v>0</v>
      </c>
      <c r="AI96" s="31">
        <v>75.900000000000006</v>
      </c>
      <c r="AJ96" s="23">
        <f t="shared" si="5"/>
        <v>75.900000000000006</v>
      </c>
      <c r="AK96" s="31">
        <v>2170741.96</v>
      </c>
      <c r="AL96" s="31">
        <v>183344.47</v>
      </c>
      <c r="AM96" s="31">
        <v>671503.58</v>
      </c>
      <c r="AN96" s="31">
        <v>0</v>
      </c>
      <c r="AO96" s="31">
        <v>300245.09000000003</v>
      </c>
      <c r="AP96" s="31">
        <v>5879.82</v>
      </c>
      <c r="AQ96" s="31">
        <v>58859.69</v>
      </c>
      <c r="AR96" s="31">
        <v>13500</v>
      </c>
      <c r="AS96" s="31">
        <v>26249.67</v>
      </c>
      <c r="AT96" s="31">
        <v>0</v>
      </c>
      <c r="AU96" s="31">
        <v>213837.69</v>
      </c>
      <c r="AV96" s="31">
        <v>51851.01</v>
      </c>
      <c r="AW96" s="31">
        <v>0</v>
      </c>
      <c r="AX96" s="31">
        <v>0</v>
      </c>
      <c r="AY96" s="31">
        <v>54599.5</v>
      </c>
      <c r="AZ96" s="31">
        <v>113245.23</v>
      </c>
      <c r="BA96" s="31">
        <v>0</v>
      </c>
      <c r="BB96" s="31">
        <v>4000619.21</v>
      </c>
      <c r="BC96" s="49">
        <f t="shared" si="6"/>
        <v>0</v>
      </c>
      <c r="BD96" s="31">
        <v>1612901.98</v>
      </c>
      <c r="BE96" s="31">
        <v>8811906.0899999999</v>
      </c>
      <c r="BF96" s="31">
        <v>0</v>
      </c>
      <c r="BG96" s="31">
        <v>198294.96</v>
      </c>
      <c r="BH96" s="31">
        <v>0</v>
      </c>
      <c r="BI96" s="31">
        <v>512002.49</v>
      </c>
      <c r="BJ96" s="31">
        <v>0</v>
      </c>
      <c r="BK96" s="31">
        <v>0</v>
      </c>
      <c r="BL96" s="31">
        <v>0</v>
      </c>
      <c r="BM96" s="23">
        <f t="shared" si="7"/>
        <v>0</v>
      </c>
      <c r="BN96" s="31">
        <v>0</v>
      </c>
      <c r="BO96" s="31">
        <v>6736</v>
      </c>
      <c r="BP96" s="31">
        <v>1554</v>
      </c>
      <c r="BQ96" s="31">
        <v>61</v>
      </c>
      <c r="BR96" s="31">
        <v>-55</v>
      </c>
      <c r="BS96" s="31">
        <v>-64</v>
      </c>
      <c r="BT96" s="31">
        <v>-170</v>
      </c>
      <c r="BU96" s="31">
        <v>-342</v>
      </c>
      <c r="BV96" s="31">
        <v>-413</v>
      </c>
      <c r="BW96" s="31">
        <v>2</v>
      </c>
      <c r="BX96" s="31">
        <v>-4</v>
      </c>
      <c r="BY96" s="31">
        <v>34</v>
      </c>
      <c r="BZ96" s="31">
        <v>-1026</v>
      </c>
      <c r="CA96" s="31">
        <v>-4</v>
      </c>
      <c r="CB96" s="31">
        <v>6309</v>
      </c>
      <c r="CC96" s="31">
        <v>34</v>
      </c>
      <c r="CD96" s="31">
        <v>315</v>
      </c>
      <c r="CE96" s="31">
        <v>116</v>
      </c>
      <c r="CF96" s="31">
        <v>568</v>
      </c>
      <c r="CG96" s="31">
        <v>22</v>
      </c>
      <c r="CH96" s="31">
        <v>9</v>
      </c>
    </row>
    <row r="97" spans="1:86" ht="15.6" customHeight="1" x14ac:dyDescent="0.3">
      <c r="A97" s="27">
        <v>9</v>
      </c>
      <c r="B97" s="27" t="s">
        <v>597</v>
      </c>
      <c r="C97" s="27"/>
      <c r="D97" s="27" t="s">
        <v>444</v>
      </c>
      <c r="E97" s="27" t="s">
        <v>327</v>
      </c>
      <c r="F97" s="27" t="s">
        <v>434</v>
      </c>
      <c r="G97" s="31">
        <v>15933744</v>
      </c>
      <c r="H97" s="31">
        <v>15933744</v>
      </c>
      <c r="I97" s="31">
        <v>228536</v>
      </c>
      <c r="J97" s="23">
        <f t="shared" si="4"/>
        <v>15705208</v>
      </c>
      <c r="K97" s="31">
        <v>3001442</v>
      </c>
      <c r="L97" s="31">
        <v>1185804</v>
      </c>
      <c r="M97" s="31">
        <v>1018539</v>
      </c>
      <c r="N97" s="31">
        <v>0</v>
      </c>
      <c r="O97" s="31">
        <v>0</v>
      </c>
      <c r="P97" s="31">
        <v>8962</v>
      </c>
      <c r="Q97" s="31">
        <v>568866</v>
      </c>
      <c r="R97" s="31">
        <v>0</v>
      </c>
      <c r="S97" s="31">
        <v>0</v>
      </c>
      <c r="T97" s="31">
        <v>8463722</v>
      </c>
      <c r="U97" s="31">
        <v>203313</v>
      </c>
      <c r="V97" s="31">
        <v>249270</v>
      </c>
      <c r="W97" s="31">
        <v>7842</v>
      </c>
      <c r="X97" s="31">
        <v>0</v>
      </c>
      <c r="Y97" s="31">
        <v>0</v>
      </c>
      <c r="Z97" s="31">
        <v>15836380</v>
      </c>
      <c r="AA97" s="31">
        <v>9244</v>
      </c>
      <c r="AB97" s="31">
        <v>15845623</v>
      </c>
      <c r="AC97" s="32">
        <v>4.7631115449074619E-2</v>
      </c>
      <c r="AD97" s="32">
        <v>7.1762801852443547E-2</v>
      </c>
      <c r="AE97" s="31">
        <v>1136461</v>
      </c>
      <c r="AF97" s="31">
        <v>0</v>
      </c>
      <c r="AG97" s="31">
        <v>0</v>
      </c>
      <c r="AH97" s="31">
        <v>0</v>
      </c>
      <c r="AI97" s="31">
        <v>0</v>
      </c>
      <c r="AJ97" s="23">
        <f t="shared" si="5"/>
        <v>0</v>
      </c>
      <c r="AK97" s="31">
        <v>506429</v>
      </c>
      <c r="AL97" s="31">
        <v>41356</v>
      </c>
      <c r="AM97" s="31">
        <v>134451</v>
      </c>
      <c r="AN97" s="31">
        <v>0</v>
      </c>
      <c r="AO97" s="31">
        <v>36337</v>
      </c>
      <c r="AP97" s="31">
        <v>12794</v>
      </c>
      <c r="AQ97" s="31">
        <v>55204</v>
      </c>
      <c r="AR97" s="31">
        <v>16905</v>
      </c>
      <c r="AS97" s="31">
        <v>3960</v>
      </c>
      <c r="AT97" s="31">
        <v>0</v>
      </c>
      <c r="AU97" s="31">
        <v>42510</v>
      </c>
      <c r="AV97" s="31">
        <v>12327</v>
      </c>
      <c r="AW97" s="31">
        <v>0</v>
      </c>
      <c r="AX97" s="31">
        <v>1502</v>
      </c>
      <c r="AY97" s="31">
        <v>18000</v>
      </c>
      <c r="AZ97" s="31">
        <v>40645</v>
      </c>
      <c r="BA97" s="31">
        <v>0</v>
      </c>
      <c r="BB97" s="31">
        <v>969974</v>
      </c>
      <c r="BC97" s="49">
        <f t="shared" si="6"/>
        <v>0</v>
      </c>
      <c r="BD97" s="31">
        <v>408719</v>
      </c>
      <c r="BE97" s="31">
        <v>350223</v>
      </c>
      <c r="BF97" s="31">
        <v>0</v>
      </c>
      <c r="BG97" s="31">
        <v>168874</v>
      </c>
      <c r="BH97" s="31">
        <v>0</v>
      </c>
      <c r="BI97" s="31">
        <v>211003</v>
      </c>
      <c r="BJ97" s="31">
        <v>0</v>
      </c>
      <c r="BK97" s="31">
        <v>0</v>
      </c>
      <c r="BL97" s="31">
        <v>0</v>
      </c>
      <c r="BM97" s="23">
        <f t="shared" si="7"/>
        <v>0</v>
      </c>
      <c r="BN97" s="31">
        <v>0</v>
      </c>
      <c r="BO97" s="31">
        <v>1806</v>
      </c>
      <c r="BP97" s="31">
        <v>437</v>
      </c>
      <c r="BQ97" s="31">
        <v>5</v>
      </c>
      <c r="BR97" s="31">
        <v>-2</v>
      </c>
      <c r="BS97" s="31">
        <v>-26</v>
      </c>
      <c r="BT97" s="31">
        <v>-44</v>
      </c>
      <c r="BU97" s="31">
        <v>-122</v>
      </c>
      <c r="BV97" s="31">
        <v>-132</v>
      </c>
      <c r="BW97" s="31">
        <v>0</v>
      </c>
      <c r="BX97" s="31">
        <v>-1</v>
      </c>
      <c r="BY97" s="31">
        <v>15</v>
      </c>
      <c r="BZ97" s="31">
        <v>-409</v>
      </c>
      <c r="CA97" s="31">
        <v>-3</v>
      </c>
      <c r="CB97" s="31">
        <v>1524</v>
      </c>
      <c r="CC97" s="31">
        <v>10</v>
      </c>
      <c r="CD97" s="31">
        <v>237</v>
      </c>
      <c r="CE97" s="31">
        <v>51</v>
      </c>
      <c r="CF97" s="31">
        <v>121</v>
      </c>
      <c r="CG97" s="31">
        <v>0</v>
      </c>
      <c r="CH97" s="31">
        <v>2</v>
      </c>
    </row>
    <row r="98" spans="1:86" s="9" customFormat="1" ht="15.6" customHeight="1" x14ac:dyDescent="0.3">
      <c r="A98" s="51">
        <v>10</v>
      </c>
      <c r="B98" s="54" t="s">
        <v>20</v>
      </c>
      <c r="C98" s="54" t="s">
        <v>21</v>
      </c>
      <c r="D98" s="27" t="s">
        <v>461</v>
      </c>
      <c r="E98" s="27" t="s">
        <v>335</v>
      </c>
      <c r="F98" s="27" t="s">
        <v>462</v>
      </c>
      <c r="G98" s="51">
        <v>34655420.219999999</v>
      </c>
      <c r="H98" s="51">
        <v>34655420.219999999</v>
      </c>
      <c r="I98" s="51">
        <v>219130.21</v>
      </c>
      <c r="J98" s="51">
        <f t="shared" si="4"/>
        <v>34436290.009999998</v>
      </c>
      <c r="K98" s="51">
        <v>9233170.4700000007</v>
      </c>
      <c r="L98" s="51">
        <v>1127406.8</v>
      </c>
      <c r="M98" s="51">
        <v>9020872.3399999999</v>
      </c>
      <c r="N98" s="51">
        <v>0</v>
      </c>
      <c r="O98" s="51">
        <v>0</v>
      </c>
      <c r="P98" s="51">
        <v>0</v>
      </c>
      <c r="Q98" s="51">
        <v>972644.86</v>
      </c>
      <c r="R98" s="51">
        <v>0</v>
      </c>
      <c r="S98" s="51">
        <v>0</v>
      </c>
      <c r="T98" s="51">
        <v>8636036.1899999995</v>
      </c>
      <c r="U98" s="51">
        <v>12162.4</v>
      </c>
      <c r="V98" s="51">
        <v>3870901.99</v>
      </c>
      <c r="W98" s="51">
        <v>0</v>
      </c>
      <c r="X98" s="51">
        <v>0</v>
      </c>
      <c r="Y98" s="51">
        <v>0</v>
      </c>
      <c r="Z98" s="51">
        <v>34706804.390000001</v>
      </c>
      <c r="AA98" s="51">
        <v>0</v>
      </c>
      <c r="AB98" s="51">
        <v>34706804.390000001</v>
      </c>
      <c r="AC98" s="52">
        <v>0.1388626</v>
      </c>
      <c r="AD98" s="52">
        <v>0.05</v>
      </c>
      <c r="AE98" s="51">
        <v>1735314.94</v>
      </c>
      <c r="AF98" s="51">
        <v>0</v>
      </c>
      <c r="AG98" s="51">
        <v>0</v>
      </c>
      <c r="AH98" s="51">
        <v>0</v>
      </c>
      <c r="AI98" s="51">
        <v>0</v>
      </c>
      <c r="AJ98" s="51">
        <f t="shared" si="5"/>
        <v>0</v>
      </c>
      <c r="AK98" s="51">
        <v>894567.7</v>
      </c>
      <c r="AL98" s="51">
        <v>71627.789999999994</v>
      </c>
      <c r="AM98" s="51">
        <v>239321.31</v>
      </c>
      <c r="AN98" s="51">
        <v>910</v>
      </c>
      <c r="AO98" s="51">
        <v>77472.259999999995</v>
      </c>
      <c r="AP98" s="51">
        <v>2768</v>
      </c>
      <c r="AQ98" s="51">
        <v>65264.29</v>
      </c>
      <c r="AR98" s="51">
        <v>11600</v>
      </c>
      <c r="AS98" s="51">
        <v>0</v>
      </c>
      <c r="AT98" s="51">
        <v>27031.7</v>
      </c>
      <c r="AU98" s="51">
        <v>63257.48</v>
      </c>
      <c r="AV98" s="51">
        <v>27279.58</v>
      </c>
      <c r="AW98" s="51">
        <v>0</v>
      </c>
      <c r="AX98" s="51">
        <v>3476.43</v>
      </c>
      <c r="AY98" s="51">
        <v>2428.65</v>
      </c>
      <c r="AZ98" s="51">
        <v>27111.02</v>
      </c>
      <c r="BA98" s="51">
        <v>116402</v>
      </c>
      <c r="BB98" s="51">
        <v>1581916.19</v>
      </c>
      <c r="BC98" s="52">
        <f t="shared" si="6"/>
        <v>7.3582912126337108E-2</v>
      </c>
      <c r="BD98" s="51">
        <v>4812342.05</v>
      </c>
      <c r="BE98" s="51">
        <v>0</v>
      </c>
      <c r="BF98" s="51">
        <v>0</v>
      </c>
      <c r="BG98" s="51">
        <v>198295</v>
      </c>
      <c r="BH98" s="51">
        <v>0</v>
      </c>
      <c r="BI98" s="51">
        <v>199297.6</v>
      </c>
      <c r="BJ98" s="51">
        <v>0</v>
      </c>
      <c r="BK98" s="51">
        <v>0</v>
      </c>
      <c r="BL98" s="51">
        <v>0</v>
      </c>
      <c r="BM98" s="51">
        <f t="shared" si="7"/>
        <v>0</v>
      </c>
      <c r="BN98" s="51">
        <v>0</v>
      </c>
      <c r="BO98" s="51">
        <v>6498</v>
      </c>
      <c r="BP98" s="51">
        <v>1362</v>
      </c>
      <c r="BQ98" s="51">
        <v>21</v>
      </c>
      <c r="BR98" s="51">
        <v>-19</v>
      </c>
      <c r="BS98" s="51">
        <v>-21</v>
      </c>
      <c r="BT98" s="51">
        <v>-87</v>
      </c>
      <c r="BU98" s="51">
        <v>-181</v>
      </c>
      <c r="BV98" s="51">
        <v>-469</v>
      </c>
      <c r="BW98" s="51">
        <v>1</v>
      </c>
      <c r="BX98" s="51">
        <v>-3</v>
      </c>
      <c r="BY98" s="51">
        <v>0</v>
      </c>
      <c r="BZ98" s="51">
        <v>-1401</v>
      </c>
      <c r="CA98" s="51">
        <v>-12</v>
      </c>
      <c r="CB98" s="51">
        <v>5689</v>
      </c>
      <c r="CC98" s="51">
        <v>1</v>
      </c>
      <c r="CD98" s="51">
        <v>147</v>
      </c>
      <c r="CE98" s="51">
        <v>111</v>
      </c>
      <c r="CF98" s="51">
        <v>1105</v>
      </c>
      <c r="CG98" s="51">
        <v>38</v>
      </c>
      <c r="CH98" s="51">
        <v>4</v>
      </c>
    </row>
    <row r="99" spans="1:86" s="9" customFormat="1" ht="15.6" customHeight="1" x14ac:dyDescent="0.3">
      <c r="A99" s="51">
        <v>10</v>
      </c>
      <c r="B99" s="54" t="s">
        <v>26</v>
      </c>
      <c r="C99" s="54" t="s">
        <v>27</v>
      </c>
      <c r="D99" s="27" t="s">
        <v>463</v>
      </c>
      <c r="E99" s="27" t="s">
        <v>335</v>
      </c>
      <c r="F99" s="27" t="s">
        <v>462</v>
      </c>
      <c r="G99" s="51">
        <v>63465739</v>
      </c>
      <c r="H99" s="51">
        <v>63465738.579999998</v>
      </c>
      <c r="I99" s="51">
        <v>2038972.33</v>
      </c>
      <c r="J99" s="51">
        <f t="shared" si="4"/>
        <v>61426766.670000002</v>
      </c>
      <c r="K99" s="51">
        <v>16158506.039999999</v>
      </c>
      <c r="L99" s="51">
        <v>3800574.05</v>
      </c>
      <c r="M99" s="51">
        <v>8787097.1400000006</v>
      </c>
      <c r="N99" s="51">
        <v>0</v>
      </c>
      <c r="O99" s="51">
        <v>0</v>
      </c>
      <c r="P99" s="51">
        <v>169135.94</v>
      </c>
      <c r="Q99" s="51">
        <v>2887676.96</v>
      </c>
      <c r="R99" s="51">
        <v>0</v>
      </c>
      <c r="S99" s="51">
        <v>0</v>
      </c>
      <c r="T99" s="51">
        <v>22212550.66</v>
      </c>
      <c r="U99" s="51">
        <v>469372.49</v>
      </c>
      <c r="V99" s="51">
        <v>4654317.32</v>
      </c>
      <c r="W99" s="51">
        <v>65977.179999999993</v>
      </c>
      <c r="X99" s="51">
        <v>0</v>
      </c>
      <c r="Y99" s="51">
        <v>10075.469999999999</v>
      </c>
      <c r="Z99" s="51">
        <v>62563285.579999998</v>
      </c>
      <c r="AA99" s="51">
        <v>76052.649999999994</v>
      </c>
      <c r="AB99" s="51">
        <v>62639338.229999997</v>
      </c>
      <c r="AC99" s="52">
        <v>0.151</v>
      </c>
      <c r="AD99" s="52">
        <v>5.4699999999999999E-2</v>
      </c>
      <c r="AE99" s="51">
        <v>3424054.98</v>
      </c>
      <c r="AF99" s="51">
        <v>0</v>
      </c>
      <c r="AG99" s="51">
        <v>0</v>
      </c>
      <c r="AH99" s="51">
        <v>0</v>
      </c>
      <c r="AI99" s="51">
        <v>614.82000000000005</v>
      </c>
      <c r="AJ99" s="51">
        <f t="shared" si="5"/>
        <v>614.82000000000005</v>
      </c>
      <c r="AK99" s="51">
        <v>1871354.32</v>
      </c>
      <c r="AL99" s="51">
        <v>146982.72</v>
      </c>
      <c r="AM99" s="51">
        <v>694017.25</v>
      </c>
      <c r="AN99" s="51">
        <v>0</v>
      </c>
      <c r="AO99" s="51">
        <v>214225.8</v>
      </c>
      <c r="AP99" s="51">
        <v>31300.799999999999</v>
      </c>
      <c r="AQ99" s="51">
        <v>43860</v>
      </c>
      <c r="AR99" s="51">
        <v>14100</v>
      </c>
      <c r="AS99" s="51">
        <v>6600</v>
      </c>
      <c r="AT99" s="51">
        <v>90000</v>
      </c>
      <c r="AU99" s="51">
        <f>7057+30380+57090</f>
        <v>94527</v>
      </c>
      <c r="AV99" s="51">
        <v>28616.36</v>
      </c>
      <c r="AW99" s="51">
        <v>0</v>
      </c>
      <c r="AX99" s="51">
        <v>17579.45</v>
      </c>
      <c r="AY99" s="51">
        <v>9377</v>
      </c>
      <c r="AZ99" s="51">
        <v>46802.11</v>
      </c>
      <c r="BA99" s="51">
        <v>115672</v>
      </c>
      <c r="BB99" s="51">
        <v>3380331.91</v>
      </c>
      <c r="BC99" s="52">
        <f t="shared" si="6"/>
        <v>3.4219124949774533E-2</v>
      </c>
      <c r="BD99" s="51">
        <v>1586933.77</v>
      </c>
      <c r="BE99" s="51">
        <v>7973775.2400000002</v>
      </c>
      <c r="BF99" s="51">
        <v>498.06</v>
      </c>
      <c r="BG99" s="51">
        <v>198294.96</v>
      </c>
      <c r="BH99" s="51">
        <v>0</v>
      </c>
      <c r="BI99" s="51">
        <v>473253.46</v>
      </c>
      <c r="BJ99" s="51">
        <v>0</v>
      </c>
      <c r="BK99" s="51">
        <v>0</v>
      </c>
      <c r="BL99" s="51">
        <v>0</v>
      </c>
      <c r="BM99" s="51">
        <f t="shared" si="7"/>
        <v>0</v>
      </c>
      <c r="BN99" s="51">
        <v>0</v>
      </c>
      <c r="BO99" s="51">
        <v>7834</v>
      </c>
      <c r="BP99" s="51">
        <v>1606</v>
      </c>
      <c r="BQ99" s="51">
        <v>244</v>
      </c>
      <c r="BR99" s="51">
        <v>-37</v>
      </c>
      <c r="BS99" s="51">
        <v>-120</v>
      </c>
      <c r="BT99" s="51">
        <v>-295</v>
      </c>
      <c r="BU99" s="51">
        <v>-328</v>
      </c>
      <c r="BV99" s="51">
        <v>-631</v>
      </c>
      <c r="BW99" s="51">
        <v>31</v>
      </c>
      <c r="BX99" s="51">
        <v>0</v>
      </c>
      <c r="BY99" s="51">
        <v>-4</v>
      </c>
      <c r="BZ99" s="51">
        <v>-2183</v>
      </c>
      <c r="CA99" s="51">
        <v>-6</v>
      </c>
      <c r="CB99" s="51">
        <v>6111</v>
      </c>
      <c r="CC99" s="51">
        <v>3</v>
      </c>
      <c r="CD99" s="51">
        <v>493</v>
      </c>
      <c r="CE99" s="51">
        <v>298</v>
      </c>
      <c r="CF99" s="51">
        <v>1131</v>
      </c>
      <c r="CG99" s="51">
        <v>27</v>
      </c>
      <c r="CH99" s="51">
        <v>653</v>
      </c>
    </row>
    <row r="100" spans="1:86" s="9" customFormat="1" ht="15.6" customHeight="1" x14ac:dyDescent="0.3">
      <c r="A100" s="51">
        <v>10</v>
      </c>
      <c r="B100" s="54" t="s">
        <v>42</v>
      </c>
      <c r="C100" s="54" t="s">
        <v>43</v>
      </c>
      <c r="D100" s="27" t="s">
        <v>464</v>
      </c>
      <c r="E100" s="27" t="s">
        <v>327</v>
      </c>
      <c r="F100" s="27" t="s">
        <v>462</v>
      </c>
      <c r="G100" s="51">
        <v>79849734.670000002</v>
      </c>
      <c r="H100" s="51">
        <v>79849734.670000002</v>
      </c>
      <c r="I100" s="51">
        <v>1425758.23</v>
      </c>
      <c r="J100" s="51">
        <f t="shared" si="4"/>
        <v>78423976.439999998</v>
      </c>
      <c r="K100" s="51">
        <v>39468880.659999996</v>
      </c>
      <c r="L100" s="51">
        <v>3432051.44</v>
      </c>
      <c r="M100" s="51">
        <v>12910046.970000001</v>
      </c>
      <c r="N100" s="51">
        <v>52704.76</v>
      </c>
      <c r="O100" s="51">
        <v>1164.97</v>
      </c>
      <c r="P100" s="51">
        <v>18454</v>
      </c>
      <c r="Q100" s="51">
        <v>2491485.2200000002</v>
      </c>
      <c r="R100" s="51">
        <v>0</v>
      </c>
      <c r="S100" s="51">
        <v>3443.16</v>
      </c>
      <c r="T100" s="51">
        <v>12089876.32</v>
      </c>
      <c r="U100" s="51">
        <v>750351.33</v>
      </c>
      <c r="V100" s="51">
        <v>3908370.17</v>
      </c>
      <c r="W100" s="51">
        <v>568823.05000000005</v>
      </c>
      <c r="X100" s="51">
        <v>0</v>
      </c>
      <c r="Y100" s="51">
        <v>236514.7</v>
      </c>
      <c r="Z100" s="51">
        <v>77270310.459999993</v>
      </c>
      <c r="AA100" s="51">
        <v>925811.26</v>
      </c>
      <c r="AB100" s="51">
        <v>78196121.719999999</v>
      </c>
      <c r="AC100" s="52">
        <v>0.1497156</v>
      </c>
      <c r="AD100" s="52">
        <v>2.7199999999999998E-2</v>
      </c>
      <c r="AE100" s="51">
        <v>2101853.7799999998</v>
      </c>
      <c r="AF100" s="51">
        <v>0</v>
      </c>
      <c r="AG100" s="51">
        <v>0</v>
      </c>
      <c r="AH100" s="51">
        <v>0</v>
      </c>
      <c r="AI100" s="51">
        <v>0</v>
      </c>
      <c r="AJ100" s="51">
        <f t="shared" si="5"/>
        <v>0</v>
      </c>
      <c r="AK100" s="51">
        <v>989115.79</v>
      </c>
      <c r="AL100" s="51">
        <v>80384.52</v>
      </c>
      <c r="AM100" s="51">
        <v>254459.57</v>
      </c>
      <c r="AN100" s="51">
        <v>0</v>
      </c>
      <c r="AO100" s="51">
        <v>161504.23000000001</v>
      </c>
      <c r="AP100" s="51">
        <v>43800</v>
      </c>
      <c r="AQ100" s="51">
        <v>155615.10999999999</v>
      </c>
      <c r="AR100" s="51">
        <v>13100</v>
      </c>
      <c r="AS100" s="51">
        <v>5400</v>
      </c>
      <c r="AT100" s="51">
        <v>89317.13</v>
      </c>
      <c r="AU100" s="51">
        <v>154182.5</v>
      </c>
      <c r="AV100" s="51">
        <v>32177.65</v>
      </c>
      <c r="AW100" s="51">
        <v>3300</v>
      </c>
      <c r="AX100" s="51">
        <v>4378.37</v>
      </c>
      <c r="AY100" s="51">
        <v>16826.57</v>
      </c>
      <c r="AZ100" s="51">
        <v>61889.71</v>
      </c>
      <c r="BA100" s="51">
        <v>0</v>
      </c>
      <c r="BB100" s="51">
        <v>2150639.38</v>
      </c>
      <c r="BC100" s="52">
        <f t="shared" si="6"/>
        <v>0</v>
      </c>
      <c r="BD100" s="51">
        <v>4498308.2</v>
      </c>
      <c r="BE100" s="51">
        <v>7456438.9299999997</v>
      </c>
      <c r="BF100" s="51">
        <v>0</v>
      </c>
      <c r="BG100" s="51">
        <v>198295</v>
      </c>
      <c r="BH100" s="51">
        <v>0</v>
      </c>
      <c r="BI100" s="51">
        <v>520508.29</v>
      </c>
      <c r="BJ100" s="51">
        <v>0</v>
      </c>
      <c r="BK100" s="51">
        <v>0</v>
      </c>
      <c r="BL100" s="51">
        <v>0</v>
      </c>
      <c r="BM100" s="51">
        <f t="shared" si="7"/>
        <v>0</v>
      </c>
      <c r="BN100" s="51">
        <v>0</v>
      </c>
      <c r="BO100" s="51">
        <v>6143</v>
      </c>
      <c r="BP100" s="51">
        <v>1902</v>
      </c>
      <c r="BQ100" s="51">
        <v>0</v>
      </c>
      <c r="BR100" s="51">
        <v>0</v>
      </c>
      <c r="BS100" s="51">
        <v>-106</v>
      </c>
      <c r="BT100" s="51">
        <v>-319</v>
      </c>
      <c r="BU100" s="51">
        <v>-371</v>
      </c>
      <c r="BV100" s="51">
        <v>-950</v>
      </c>
      <c r="BW100" s="51">
        <v>0</v>
      </c>
      <c r="BX100" s="51">
        <v>0</v>
      </c>
      <c r="BY100" s="51">
        <v>1075</v>
      </c>
      <c r="BZ100" s="51">
        <v>-1624</v>
      </c>
      <c r="CA100" s="51">
        <v>-21</v>
      </c>
      <c r="CB100" s="51">
        <v>5729</v>
      </c>
      <c r="CC100" s="51">
        <v>65</v>
      </c>
      <c r="CD100" s="51">
        <v>188</v>
      </c>
      <c r="CE100" s="51">
        <v>69</v>
      </c>
      <c r="CF100" s="51">
        <v>448</v>
      </c>
      <c r="CG100" s="51">
        <v>150</v>
      </c>
      <c r="CH100" s="51">
        <v>8</v>
      </c>
    </row>
    <row r="101" spans="1:86" s="9" customFormat="1" ht="15.6" customHeight="1" x14ac:dyDescent="0.3">
      <c r="A101" s="51">
        <v>10</v>
      </c>
      <c r="B101" s="54" t="s">
        <v>44</v>
      </c>
      <c r="C101" s="54" t="s">
        <v>45</v>
      </c>
      <c r="D101" s="27" t="s">
        <v>465</v>
      </c>
      <c r="E101" s="27" t="s">
        <v>466</v>
      </c>
      <c r="F101" s="27" t="s">
        <v>467</v>
      </c>
      <c r="G101" s="51">
        <v>11719303.640000001</v>
      </c>
      <c r="H101" s="51">
        <v>11719303.640000001</v>
      </c>
      <c r="I101" s="51">
        <v>99423.39</v>
      </c>
      <c r="J101" s="51">
        <f t="shared" si="4"/>
        <v>11619880.25</v>
      </c>
      <c r="K101" s="51">
        <v>124814.15</v>
      </c>
      <c r="L101" s="51">
        <v>975702.84</v>
      </c>
      <c r="M101" s="51">
        <v>2364276.8199999998</v>
      </c>
      <c r="N101" s="51">
        <v>-175.28</v>
      </c>
      <c r="O101" s="51">
        <v>13095.26</v>
      </c>
      <c r="P101" s="51">
        <v>9824.42</v>
      </c>
      <c r="Q101" s="51">
        <v>466149.56</v>
      </c>
      <c r="R101" s="51">
        <v>0</v>
      </c>
      <c r="S101" s="51">
        <v>71306.710000000006</v>
      </c>
      <c r="T101" s="51">
        <v>5094192.87</v>
      </c>
      <c r="U101" s="51">
        <v>0</v>
      </c>
      <c r="V101" s="51">
        <v>1311757.31</v>
      </c>
      <c r="W101" s="51">
        <v>49873.52</v>
      </c>
      <c r="X101" s="51">
        <v>0</v>
      </c>
      <c r="Y101" s="51">
        <v>0</v>
      </c>
      <c r="Z101" s="51">
        <v>11496291.98</v>
      </c>
      <c r="AA101" s="51">
        <v>134100.82999999999</v>
      </c>
      <c r="AB101" s="51">
        <v>11630392.810000001</v>
      </c>
      <c r="AC101" s="52">
        <v>2.1859650000000001E-2</v>
      </c>
      <c r="AD101" s="52">
        <v>0.1</v>
      </c>
      <c r="AE101" s="51">
        <v>1149574.01</v>
      </c>
      <c r="AF101" s="51">
        <v>0</v>
      </c>
      <c r="AG101" s="51">
        <v>0</v>
      </c>
      <c r="AH101" s="51">
        <v>0</v>
      </c>
      <c r="AI101" s="51">
        <v>0</v>
      </c>
      <c r="AJ101" s="51">
        <f t="shared" si="5"/>
        <v>0</v>
      </c>
      <c r="AK101" s="51">
        <v>430705.89</v>
      </c>
      <c r="AL101" s="51">
        <v>33741.800000000003</v>
      </c>
      <c r="AM101" s="51">
        <v>127017.87</v>
      </c>
      <c r="AN101" s="51">
        <v>0</v>
      </c>
      <c r="AO101" s="51">
        <v>66113</v>
      </c>
      <c r="AP101" s="51">
        <v>30247.360000000001</v>
      </c>
      <c r="AQ101" s="51">
        <v>86819.24</v>
      </c>
      <c r="AR101" s="51">
        <v>8838</v>
      </c>
      <c r="AS101" s="51">
        <v>3750</v>
      </c>
      <c r="AT101" s="51">
        <v>0</v>
      </c>
      <c r="AU101" s="51">
        <f>5507+12733+5775</f>
        <v>24015</v>
      </c>
      <c r="AV101" s="51">
        <v>8305</v>
      </c>
      <c r="AW101" s="51">
        <v>0</v>
      </c>
      <c r="AX101" s="51">
        <v>1175.4000000000001</v>
      </c>
      <c r="AY101" s="51">
        <v>3346.01</v>
      </c>
      <c r="AZ101" s="51">
        <v>31131.7</v>
      </c>
      <c r="BA101" s="51">
        <v>0</v>
      </c>
      <c r="BB101" s="51">
        <v>879457.05</v>
      </c>
      <c r="BC101" s="52">
        <f t="shared" si="6"/>
        <v>0</v>
      </c>
      <c r="BD101" s="51">
        <v>101609.77</v>
      </c>
      <c r="BE101" s="51">
        <v>154570.10999999999</v>
      </c>
      <c r="BF101" s="51">
        <v>0</v>
      </c>
      <c r="BG101" s="51">
        <v>198081.58</v>
      </c>
      <c r="BH101" s="51">
        <v>0</v>
      </c>
      <c r="BI101" s="51">
        <v>206043.04</v>
      </c>
      <c r="BJ101" s="51">
        <v>0</v>
      </c>
      <c r="BK101" s="51">
        <v>0</v>
      </c>
      <c r="BL101" s="51">
        <v>0</v>
      </c>
      <c r="BM101" s="51">
        <f t="shared" si="7"/>
        <v>0</v>
      </c>
      <c r="BN101" s="51">
        <v>0</v>
      </c>
      <c r="BO101" s="51">
        <v>2148</v>
      </c>
      <c r="BP101" s="51">
        <v>485</v>
      </c>
      <c r="BQ101" s="51">
        <v>10</v>
      </c>
      <c r="BR101" s="51">
        <v>0</v>
      </c>
      <c r="BS101" s="51">
        <v>-11</v>
      </c>
      <c r="BT101" s="51">
        <v>-83</v>
      </c>
      <c r="BU101" s="51">
        <v>-39</v>
      </c>
      <c r="BV101" s="51">
        <v>-164</v>
      </c>
      <c r="BW101" s="51">
        <v>0</v>
      </c>
      <c r="BX101" s="51">
        <v>0</v>
      </c>
      <c r="BY101" s="51">
        <v>124</v>
      </c>
      <c r="BZ101" s="51">
        <v>-545</v>
      </c>
      <c r="CA101" s="51">
        <v>-6</v>
      </c>
      <c r="CB101" s="51">
        <v>1919</v>
      </c>
      <c r="CC101" s="51">
        <v>2</v>
      </c>
      <c r="CD101" s="51">
        <v>124</v>
      </c>
      <c r="CE101" s="51">
        <v>40</v>
      </c>
      <c r="CF101" s="51">
        <v>334</v>
      </c>
      <c r="CG101" s="51">
        <v>39</v>
      </c>
      <c r="CH101" s="51">
        <v>8</v>
      </c>
    </row>
    <row r="102" spans="1:86" s="9" customFormat="1" ht="15.6" customHeight="1" x14ac:dyDescent="0.3">
      <c r="A102" s="51">
        <v>10</v>
      </c>
      <c r="B102" s="54" t="s">
        <v>48</v>
      </c>
      <c r="C102" s="54" t="s">
        <v>49</v>
      </c>
      <c r="D102" s="27" t="s">
        <v>468</v>
      </c>
      <c r="E102" s="27" t="s">
        <v>466</v>
      </c>
      <c r="F102" s="27" t="s">
        <v>467</v>
      </c>
      <c r="G102" s="51">
        <v>10341553.75</v>
      </c>
      <c r="H102" s="51">
        <v>10341553.75</v>
      </c>
      <c r="I102" s="51">
        <v>135396.38</v>
      </c>
      <c r="J102" s="51">
        <f t="shared" si="4"/>
        <v>10206157.369999999</v>
      </c>
      <c r="K102" s="51">
        <v>185600</v>
      </c>
      <c r="L102" s="51">
        <v>935746</v>
      </c>
      <c r="M102" s="51">
        <v>2093047</v>
      </c>
      <c r="N102" s="51">
        <v>0</v>
      </c>
      <c r="O102" s="51">
        <v>0</v>
      </c>
      <c r="P102" s="51">
        <v>4325</v>
      </c>
      <c r="Q102" s="51">
        <v>525490</v>
      </c>
      <c r="R102" s="51">
        <v>0</v>
      </c>
      <c r="S102" s="51">
        <v>0</v>
      </c>
      <c r="T102" s="51">
        <v>4531795</v>
      </c>
      <c r="U102" s="51">
        <v>0</v>
      </c>
      <c r="V102" s="51">
        <v>928409</v>
      </c>
      <c r="W102" s="51">
        <v>0</v>
      </c>
      <c r="X102" s="51">
        <v>0</v>
      </c>
      <c r="Y102" s="51">
        <v>0</v>
      </c>
      <c r="Z102" s="51">
        <v>10237240</v>
      </c>
      <c r="AA102" s="51">
        <v>7997</v>
      </c>
      <c r="AB102" s="51">
        <v>10245237.1</v>
      </c>
      <c r="AC102" s="52">
        <v>5.8598530000000003E-2</v>
      </c>
      <c r="AD102" s="52">
        <v>9.0300000000000005E-2</v>
      </c>
      <c r="AE102" s="51">
        <v>985441.95</v>
      </c>
      <c r="AF102" s="51">
        <v>0</v>
      </c>
      <c r="AG102" s="51">
        <v>0</v>
      </c>
      <c r="AH102" s="51">
        <v>0</v>
      </c>
      <c r="AI102" s="51">
        <v>0</v>
      </c>
      <c r="AJ102" s="51">
        <f t="shared" si="5"/>
        <v>0</v>
      </c>
      <c r="AK102" s="51">
        <v>505071.53</v>
      </c>
      <c r="AL102" s="51">
        <v>39985.65</v>
      </c>
      <c r="AM102" s="51">
        <v>84415.61</v>
      </c>
      <c r="AN102" s="51">
        <v>0</v>
      </c>
      <c r="AO102" s="51">
        <v>28663.43</v>
      </c>
      <c r="AP102" s="51">
        <v>12419</v>
      </c>
      <c r="AQ102" s="51">
        <v>44304.5</v>
      </c>
      <c r="AR102" s="51">
        <v>8838</v>
      </c>
      <c r="AS102" s="51">
        <v>2800</v>
      </c>
      <c r="AT102" s="51">
        <v>0</v>
      </c>
      <c r="AU102" s="51">
        <v>23761.95</v>
      </c>
      <c r="AV102" s="51">
        <v>24481.58</v>
      </c>
      <c r="AW102" s="51">
        <v>0</v>
      </c>
      <c r="AX102" s="51">
        <v>1280</v>
      </c>
      <c r="AY102" s="51">
        <v>1346.84</v>
      </c>
      <c r="AZ102" s="51">
        <v>30439.45</v>
      </c>
      <c r="BA102" s="51">
        <v>0</v>
      </c>
      <c r="BB102" s="51">
        <v>855419.02</v>
      </c>
      <c r="BC102" s="52">
        <f t="shared" si="6"/>
        <v>0</v>
      </c>
      <c r="BD102" s="51">
        <v>170070.22</v>
      </c>
      <c r="BE102" s="51">
        <v>435929.58</v>
      </c>
      <c r="BF102" s="51">
        <v>0</v>
      </c>
      <c r="BG102" s="51">
        <v>198295</v>
      </c>
      <c r="BH102" s="51">
        <v>0</v>
      </c>
      <c r="BI102" s="51">
        <v>67301.649999999994</v>
      </c>
      <c r="BJ102" s="51">
        <v>0</v>
      </c>
      <c r="BK102" s="51">
        <v>0</v>
      </c>
      <c r="BL102" s="51">
        <v>0</v>
      </c>
      <c r="BM102" s="51">
        <f t="shared" si="7"/>
        <v>0</v>
      </c>
      <c r="BN102" s="51">
        <v>0</v>
      </c>
      <c r="BO102" s="51">
        <v>1806</v>
      </c>
      <c r="BP102" s="51">
        <v>370</v>
      </c>
      <c r="BQ102" s="51">
        <v>32</v>
      </c>
      <c r="BR102" s="51">
        <v>0</v>
      </c>
      <c r="BS102" s="51">
        <v>-13</v>
      </c>
      <c r="BT102" s="51">
        <v>-56</v>
      </c>
      <c r="BU102" s="51">
        <v>-53</v>
      </c>
      <c r="BV102" s="51">
        <v>-137</v>
      </c>
      <c r="BW102" s="51">
        <v>1</v>
      </c>
      <c r="BX102" s="51">
        <v>0</v>
      </c>
      <c r="BY102" s="51">
        <v>52</v>
      </c>
      <c r="BZ102" s="51">
        <v>-536</v>
      </c>
      <c r="CA102" s="51">
        <v>0</v>
      </c>
      <c r="CB102" s="51">
        <v>1466</v>
      </c>
      <c r="CC102" s="51">
        <v>1</v>
      </c>
      <c r="CD102" s="51">
        <v>83</v>
      </c>
      <c r="CE102" s="51">
        <v>43</v>
      </c>
      <c r="CF102" s="51">
        <v>267</v>
      </c>
      <c r="CG102" s="51">
        <v>0</v>
      </c>
      <c r="CH102" s="51">
        <v>6</v>
      </c>
    </row>
    <row r="103" spans="1:86" s="9" customFormat="1" ht="15.6" customHeight="1" x14ac:dyDescent="0.3">
      <c r="A103" s="51">
        <v>10</v>
      </c>
      <c r="B103" s="54" t="s">
        <v>66</v>
      </c>
      <c r="C103" s="54" t="s">
        <v>67</v>
      </c>
      <c r="D103" s="27" t="s">
        <v>469</v>
      </c>
      <c r="E103" s="27" t="s">
        <v>335</v>
      </c>
      <c r="F103" s="27" t="s">
        <v>462</v>
      </c>
      <c r="G103" s="51">
        <v>14528559.93</v>
      </c>
      <c r="H103" s="51">
        <v>14528559.93</v>
      </c>
      <c r="I103" s="51">
        <v>203691.58</v>
      </c>
      <c r="J103" s="51">
        <f t="shared" si="4"/>
        <v>14324868.35</v>
      </c>
      <c r="K103" s="51">
        <v>2455533.87</v>
      </c>
      <c r="L103" s="51">
        <v>393788.07</v>
      </c>
      <c r="M103" s="51">
        <v>2439588.7200000002</v>
      </c>
      <c r="N103" s="51">
        <v>1171301.77</v>
      </c>
      <c r="O103" s="51">
        <v>1276517.23</v>
      </c>
      <c r="P103" s="51">
        <v>0</v>
      </c>
      <c r="Q103" s="51">
        <v>356638.59</v>
      </c>
      <c r="R103" s="51">
        <v>0</v>
      </c>
      <c r="S103" s="51">
        <v>135405.23000000001</v>
      </c>
      <c r="T103" s="51">
        <v>2739244.46</v>
      </c>
      <c r="U103" s="51">
        <v>0</v>
      </c>
      <c r="V103" s="51">
        <v>979310.21</v>
      </c>
      <c r="W103" s="51">
        <v>0</v>
      </c>
      <c r="X103" s="51">
        <v>0</v>
      </c>
      <c r="Y103" s="51">
        <v>0</v>
      </c>
      <c r="Z103" s="51">
        <v>10298807.73</v>
      </c>
      <c r="AA103" s="51">
        <v>4196105.82</v>
      </c>
      <c r="AB103" s="51">
        <v>14494913.550000001</v>
      </c>
      <c r="AC103" s="52">
        <v>1.6272080000000001E-2</v>
      </c>
      <c r="AD103" s="52">
        <v>6.2600000000000003E-2</v>
      </c>
      <c r="AE103" s="51">
        <v>927973.52</v>
      </c>
      <c r="AF103" s="51">
        <v>0</v>
      </c>
      <c r="AG103" s="51">
        <v>0</v>
      </c>
      <c r="AH103" s="51">
        <v>0</v>
      </c>
      <c r="AI103" s="51">
        <v>122.96</v>
      </c>
      <c r="AJ103" s="51">
        <f t="shared" si="5"/>
        <v>122.96</v>
      </c>
      <c r="AK103" s="51">
        <v>341139.75</v>
      </c>
      <c r="AL103" s="51">
        <v>27006.67</v>
      </c>
      <c r="AM103" s="51">
        <v>57394.64</v>
      </c>
      <c r="AN103" s="51">
        <v>0</v>
      </c>
      <c r="AO103" s="51">
        <v>49192.959999999999</v>
      </c>
      <c r="AP103" s="51">
        <v>27750</v>
      </c>
      <c r="AQ103" s="51">
        <v>76418.37</v>
      </c>
      <c r="AR103" s="51">
        <v>9600</v>
      </c>
      <c r="AS103" s="51">
        <v>3750</v>
      </c>
      <c r="AT103" s="51">
        <v>20858.82</v>
      </c>
      <c r="AU103" s="51">
        <v>27924.52</v>
      </c>
      <c r="AV103" s="51">
        <v>14707.5</v>
      </c>
      <c r="AW103" s="51">
        <v>0</v>
      </c>
      <c r="AX103" s="51">
        <v>4540.49</v>
      </c>
      <c r="AY103" s="51">
        <v>14711.63</v>
      </c>
      <c r="AZ103" s="51">
        <v>26275.32</v>
      </c>
      <c r="BA103" s="51">
        <v>0</v>
      </c>
      <c r="BB103" s="51">
        <v>728469.45</v>
      </c>
      <c r="BC103" s="52">
        <f t="shared" si="6"/>
        <v>0</v>
      </c>
      <c r="BD103" s="51">
        <v>92580.53</v>
      </c>
      <c r="BE103" s="51">
        <v>143829.39000000001</v>
      </c>
      <c r="BF103" s="51">
        <v>0</v>
      </c>
      <c r="BG103" s="51">
        <v>198294.97</v>
      </c>
      <c r="BH103" s="51">
        <v>0</v>
      </c>
      <c r="BI103" s="51">
        <v>141866.25</v>
      </c>
      <c r="BJ103" s="51">
        <v>0</v>
      </c>
      <c r="BK103" s="51">
        <v>0</v>
      </c>
      <c r="BL103" s="51">
        <v>0</v>
      </c>
      <c r="BM103" s="51">
        <f t="shared" si="7"/>
        <v>0</v>
      </c>
      <c r="BN103" s="51">
        <v>0</v>
      </c>
      <c r="BO103" s="51">
        <v>2177</v>
      </c>
      <c r="BP103" s="51">
        <v>373</v>
      </c>
      <c r="BQ103" s="51">
        <v>17</v>
      </c>
      <c r="BR103" s="51">
        <v>0</v>
      </c>
      <c r="BS103" s="51">
        <v>-7</v>
      </c>
      <c r="BT103" s="51">
        <v>-70</v>
      </c>
      <c r="BU103" s="51">
        <v>-27</v>
      </c>
      <c r="BV103" s="51">
        <v>-141</v>
      </c>
      <c r="BW103" s="51">
        <v>1</v>
      </c>
      <c r="BX103" s="51">
        <v>-1</v>
      </c>
      <c r="BY103" s="51">
        <v>-7</v>
      </c>
      <c r="BZ103" s="51">
        <v>-435</v>
      </c>
      <c r="CA103" s="51">
        <v>-6</v>
      </c>
      <c r="CB103" s="51">
        <v>1874</v>
      </c>
      <c r="CC103" s="51">
        <v>10</v>
      </c>
      <c r="CD103" s="51">
        <v>85</v>
      </c>
      <c r="CE103" s="51">
        <v>63</v>
      </c>
      <c r="CF103" s="51">
        <v>315</v>
      </c>
      <c r="CG103" s="51">
        <v>2</v>
      </c>
      <c r="CH103" s="51">
        <v>2</v>
      </c>
    </row>
    <row r="104" spans="1:86" s="9" customFormat="1" ht="15.6" customHeight="1" x14ac:dyDescent="0.3">
      <c r="A104" s="51">
        <v>10</v>
      </c>
      <c r="B104" s="54" t="s">
        <v>70</v>
      </c>
      <c r="C104" s="54" t="s">
        <v>71</v>
      </c>
      <c r="D104" s="27" t="s">
        <v>463</v>
      </c>
      <c r="E104" s="27" t="s">
        <v>335</v>
      </c>
      <c r="F104" s="27" t="s">
        <v>462</v>
      </c>
      <c r="G104" s="51">
        <v>37206795.109999999</v>
      </c>
      <c r="H104" s="51">
        <v>37206795.109999999</v>
      </c>
      <c r="I104" s="51">
        <v>416180.71</v>
      </c>
      <c r="J104" s="51">
        <f t="shared" si="4"/>
        <v>36790614.399999999</v>
      </c>
      <c r="K104" s="51">
        <v>9658560.8000000007</v>
      </c>
      <c r="L104" s="51">
        <v>1900699.28</v>
      </c>
      <c r="M104" s="51">
        <v>5943897.4100000001</v>
      </c>
      <c r="N104" s="51">
        <v>0</v>
      </c>
      <c r="O104" s="51">
        <v>0</v>
      </c>
      <c r="P104" s="51">
        <v>44344.79</v>
      </c>
      <c r="Q104" s="51">
        <v>1533685.95</v>
      </c>
      <c r="R104" s="51">
        <v>0</v>
      </c>
      <c r="S104" s="51">
        <v>0</v>
      </c>
      <c r="T104" s="51">
        <v>12129682.43</v>
      </c>
      <c r="U104" s="51">
        <v>139547.28</v>
      </c>
      <c r="V104" s="51">
        <v>3582232.33</v>
      </c>
      <c r="W104" s="51">
        <v>72348.94</v>
      </c>
      <c r="X104" s="51">
        <v>0</v>
      </c>
      <c r="Y104" s="51">
        <v>78616.63</v>
      </c>
      <c r="Z104" s="51">
        <v>36947624.890000001</v>
      </c>
      <c r="AA104" s="51">
        <v>150965.57</v>
      </c>
      <c r="AB104" s="51">
        <v>37098590.460000001</v>
      </c>
      <c r="AC104" s="52">
        <v>7.6444799999999993E-2</v>
      </c>
      <c r="AD104" s="52">
        <v>5.4300000000000001E-2</v>
      </c>
      <c r="AE104" s="51">
        <v>2006509</v>
      </c>
      <c r="AF104" s="61">
        <v>0</v>
      </c>
      <c r="AG104" s="61">
        <v>0</v>
      </c>
      <c r="AH104" s="61">
        <v>0</v>
      </c>
      <c r="AI104" s="61">
        <v>193.82</v>
      </c>
      <c r="AJ104" s="51">
        <f t="shared" si="5"/>
        <v>193.82</v>
      </c>
      <c r="AK104" s="61">
        <v>1098028</v>
      </c>
      <c r="AL104" s="61">
        <v>90097</v>
      </c>
      <c r="AM104" s="61">
        <v>274202</v>
      </c>
      <c r="AN104" s="61">
        <v>0</v>
      </c>
      <c r="AO104" s="61">
        <v>86999</v>
      </c>
      <c r="AP104" s="61">
        <v>18180</v>
      </c>
      <c r="AQ104" s="61">
        <v>52620</v>
      </c>
      <c r="AR104" s="61">
        <v>9900</v>
      </c>
      <c r="AS104" s="61">
        <v>3870</v>
      </c>
      <c r="AT104" s="61">
        <v>89746</v>
      </c>
      <c r="AU104" s="61">
        <f>23747+23536+27661</f>
        <v>74944</v>
      </c>
      <c r="AV104" s="61">
        <v>17552</v>
      </c>
      <c r="AW104" s="61">
        <v>1352</v>
      </c>
      <c r="AX104" s="61">
        <v>19108</v>
      </c>
      <c r="AY104" s="61">
        <v>37447</v>
      </c>
      <c r="AZ104" s="61">
        <v>28694</v>
      </c>
      <c r="BA104" s="51">
        <v>0</v>
      </c>
      <c r="BB104" s="61">
        <v>1924070</v>
      </c>
      <c r="BC104" s="52">
        <f t="shared" si="6"/>
        <v>0</v>
      </c>
      <c r="BD104" s="51">
        <v>0</v>
      </c>
      <c r="BE104" s="51">
        <v>2844265.85</v>
      </c>
      <c r="BF104" s="51">
        <v>0</v>
      </c>
      <c r="BG104" s="51">
        <v>198295</v>
      </c>
      <c r="BH104" s="51">
        <v>0</v>
      </c>
      <c r="BI104" s="51">
        <v>317345.18</v>
      </c>
      <c r="BJ104" s="51">
        <v>0</v>
      </c>
      <c r="BK104" s="51">
        <v>0</v>
      </c>
      <c r="BL104" s="51">
        <v>0</v>
      </c>
      <c r="BM104" s="51">
        <f t="shared" si="7"/>
        <v>0</v>
      </c>
      <c r="BN104" s="51">
        <v>0</v>
      </c>
      <c r="BO104" s="51">
        <v>4593</v>
      </c>
      <c r="BP104" s="51">
        <v>1375</v>
      </c>
      <c r="BQ104" s="51">
        <v>39</v>
      </c>
      <c r="BR104" s="51">
        <v>-468</v>
      </c>
      <c r="BS104" s="51">
        <v>-108</v>
      </c>
      <c r="BT104" s="51">
        <v>-173</v>
      </c>
      <c r="BU104" s="51">
        <v>-238</v>
      </c>
      <c r="BV104" s="51">
        <v>-334</v>
      </c>
      <c r="BW104" s="51">
        <v>0</v>
      </c>
      <c r="BX104" s="51">
        <v>-56</v>
      </c>
      <c r="BY104" s="51">
        <v>653</v>
      </c>
      <c r="BZ104" s="51">
        <v>-743</v>
      </c>
      <c r="CA104" s="51">
        <v>0</v>
      </c>
      <c r="CB104" s="51">
        <v>4540</v>
      </c>
      <c r="CC104" s="51">
        <v>1</v>
      </c>
      <c r="CD104" s="51">
        <v>207</v>
      </c>
      <c r="CE104" s="51">
        <v>104</v>
      </c>
      <c r="CF104" s="51">
        <v>413</v>
      </c>
      <c r="CG104" s="51">
        <v>10</v>
      </c>
      <c r="CH104" s="51">
        <v>6</v>
      </c>
    </row>
    <row r="105" spans="1:86" s="9" customFormat="1" ht="15.6" customHeight="1" x14ac:dyDescent="0.3">
      <c r="A105" s="51">
        <v>10</v>
      </c>
      <c r="B105" s="54" t="s">
        <v>87</v>
      </c>
      <c r="C105" s="54" t="s">
        <v>23</v>
      </c>
      <c r="D105" s="27" t="s">
        <v>599</v>
      </c>
      <c r="E105" s="27" t="s">
        <v>466</v>
      </c>
      <c r="F105" s="27" t="s">
        <v>467</v>
      </c>
      <c r="G105" s="51">
        <v>8205437.6100000003</v>
      </c>
      <c r="H105" s="51">
        <v>8205437.6100000003</v>
      </c>
      <c r="I105" s="51">
        <v>109693.19</v>
      </c>
      <c r="J105" s="51">
        <f t="shared" si="4"/>
        <v>8095744.4199999999</v>
      </c>
      <c r="K105" s="51">
        <v>234595.79</v>
      </c>
      <c r="L105" s="51">
        <v>738374.73</v>
      </c>
      <c r="M105" s="51">
        <v>1031683.98</v>
      </c>
      <c r="N105" s="51">
        <v>0</v>
      </c>
      <c r="O105" s="51">
        <v>0</v>
      </c>
      <c r="P105" s="51">
        <v>0</v>
      </c>
      <c r="Q105" s="51">
        <v>443915.49</v>
      </c>
      <c r="R105" s="51">
        <v>0</v>
      </c>
      <c r="S105" s="51">
        <v>201.54</v>
      </c>
      <c r="T105" s="51">
        <v>4182025.86</v>
      </c>
      <c r="U105" s="51">
        <v>81091.210000000006</v>
      </c>
      <c r="V105" s="51">
        <v>618303.56000000006</v>
      </c>
      <c r="W105" s="51">
        <v>17843.18</v>
      </c>
      <c r="X105" s="51">
        <v>0</v>
      </c>
      <c r="Y105" s="51">
        <v>0</v>
      </c>
      <c r="Z105" s="51">
        <v>8123096.3200000003</v>
      </c>
      <c r="AA105" s="51">
        <v>18044.72</v>
      </c>
      <c r="AB105" s="51">
        <v>8141141.04</v>
      </c>
      <c r="AC105" s="52">
        <v>3.4672469999999997E-2</v>
      </c>
      <c r="AD105" s="52">
        <v>9.7600000000000006E-2</v>
      </c>
      <c r="AE105" s="51">
        <v>793105.7</v>
      </c>
      <c r="AF105" s="51">
        <v>0</v>
      </c>
      <c r="AG105" s="51">
        <v>0</v>
      </c>
      <c r="AH105" s="51">
        <v>0</v>
      </c>
      <c r="AI105" s="51">
        <v>95.81</v>
      </c>
      <c r="AJ105" s="51">
        <f t="shared" si="5"/>
        <v>95.81</v>
      </c>
      <c r="AK105" s="51">
        <v>297467.55</v>
      </c>
      <c r="AL105" s="51">
        <v>29656.18</v>
      </c>
      <c r="AM105" s="51">
        <v>63920.2</v>
      </c>
      <c r="AN105" s="51">
        <v>0</v>
      </c>
      <c r="AO105" s="51">
        <v>27686.43</v>
      </c>
      <c r="AP105" s="51">
        <v>19900</v>
      </c>
      <c r="AQ105" s="51">
        <v>23232.27</v>
      </c>
      <c r="AR105" s="51">
        <v>8838</v>
      </c>
      <c r="AS105" s="51">
        <v>5625</v>
      </c>
      <c r="AT105" s="51">
        <v>0</v>
      </c>
      <c r="AU105" s="51">
        <v>24884.560000000001</v>
      </c>
      <c r="AV105" s="51">
        <v>9408.7000000000007</v>
      </c>
      <c r="AW105" s="51">
        <v>0</v>
      </c>
      <c r="AX105" s="51">
        <v>0</v>
      </c>
      <c r="AY105" s="51">
        <v>16324.54</v>
      </c>
      <c r="AZ105" s="51">
        <v>19281.96</v>
      </c>
      <c r="BA105" s="51">
        <v>0</v>
      </c>
      <c r="BB105" s="51">
        <v>582240.47</v>
      </c>
      <c r="BC105" s="52">
        <f t="shared" si="6"/>
        <v>0</v>
      </c>
      <c r="BD105" s="51">
        <v>162322.95000000001</v>
      </c>
      <c r="BE105" s="51">
        <v>122179.87</v>
      </c>
      <c r="BF105" s="51">
        <v>150</v>
      </c>
      <c r="BG105" s="51">
        <v>198295</v>
      </c>
      <c r="BH105" s="51">
        <v>0</v>
      </c>
      <c r="BI105" s="51">
        <v>139368.84</v>
      </c>
      <c r="BJ105" s="51">
        <v>0</v>
      </c>
      <c r="BK105" s="51">
        <v>0</v>
      </c>
      <c r="BL105" s="51">
        <v>0</v>
      </c>
      <c r="BM105" s="51">
        <f t="shared" si="7"/>
        <v>0</v>
      </c>
      <c r="BN105" s="51">
        <v>0</v>
      </c>
      <c r="BO105" s="51">
        <v>1269</v>
      </c>
      <c r="BP105" s="51">
        <v>335</v>
      </c>
      <c r="BQ105" s="51">
        <v>0</v>
      </c>
      <c r="BR105" s="51">
        <v>0</v>
      </c>
      <c r="BS105" s="51">
        <v>-17</v>
      </c>
      <c r="BT105" s="51">
        <v>-21</v>
      </c>
      <c r="BU105" s="51">
        <v>-82</v>
      </c>
      <c r="BV105" s="51">
        <v>-89</v>
      </c>
      <c r="BW105" s="51">
        <v>0</v>
      </c>
      <c r="BX105" s="51">
        <v>0</v>
      </c>
      <c r="BY105" s="51">
        <v>-15</v>
      </c>
      <c r="BZ105" s="51">
        <v>-289</v>
      </c>
      <c r="CA105" s="51">
        <v>-5</v>
      </c>
      <c r="CB105" s="51">
        <v>1086</v>
      </c>
      <c r="CC105" s="51">
        <v>1</v>
      </c>
      <c r="CD105" s="51">
        <v>68</v>
      </c>
      <c r="CE105" s="51">
        <v>47</v>
      </c>
      <c r="CF105" s="51">
        <v>164</v>
      </c>
      <c r="CG105" s="51">
        <v>8</v>
      </c>
      <c r="CH105" s="51">
        <v>2</v>
      </c>
    </row>
    <row r="106" spans="1:86" s="9" customFormat="1" ht="15.6" customHeight="1" x14ac:dyDescent="0.3">
      <c r="A106" s="51">
        <v>10</v>
      </c>
      <c r="B106" s="54" t="s">
        <v>116</v>
      </c>
      <c r="C106" s="54" t="s">
        <v>27</v>
      </c>
      <c r="D106" s="27" t="s">
        <v>470</v>
      </c>
      <c r="E106" s="27" t="s">
        <v>335</v>
      </c>
      <c r="F106" s="27" t="s">
        <v>467</v>
      </c>
      <c r="G106" s="51">
        <v>18464459.309999999</v>
      </c>
      <c r="H106" s="51">
        <v>18464459.309999999</v>
      </c>
      <c r="I106" s="51">
        <v>298600.61</v>
      </c>
      <c r="J106" s="51">
        <f t="shared" si="4"/>
        <v>18165858.699999999</v>
      </c>
      <c r="K106" s="51">
        <v>3922609.79</v>
      </c>
      <c r="L106" s="51">
        <v>605760.87</v>
      </c>
      <c r="M106" s="51">
        <v>5165017.54</v>
      </c>
      <c r="N106" s="51">
        <v>4254.91</v>
      </c>
      <c r="O106" s="51">
        <v>14951.78</v>
      </c>
      <c r="P106" s="51">
        <v>0</v>
      </c>
      <c r="Q106" s="51">
        <v>439556.52</v>
      </c>
      <c r="R106" s="51">
        <v>0</v>
      </c>
      <c r="S106" s="51">
        <v>154.03</v>
      </c>
      <c r="T106" s="51">
        <v>4897845.58</v>
      </c>
      <c r="U106" s="51">
        <v>0</v>
      </c>
      <c r="V106" s="51">
        <v>1980907.2</v>
      </c>
      <c r="W106" s="51">
        <v>15339.24</v>
      </c>
      <c r="X106" s="51">
        <v>0</v>
      </c>
      <c r="Y106" s="51">
        <v>63775.05</v>
      </c>
      <c r="Z106" s="51">
        <v>17975980.940000001</v>
      </c>
      <c r="AA106" s="51">
        <v>135995.29999999999</v>
      </c>
      <c r="AB106" s="51">
        <v>18111976.239999998</v>
      </c>
      <c r="AC106" s="52">
        <v>2.973255E-2</v>
      </c>
      <c r="AD106" s="52">
        <v>5.3499999999999999E-2</v>
      </c>
      <c r="AE106" s="51">
        <v>960910.29</v>
      </c>
      <c r="AF106" s="51">
        <v>0</v>
      </c>
      <c r="AG106" s="51">
        <v>0</v>
      </c>
      <c r="AH106" s="51">
        <v>0</v>
      </c>
      <c r="AI106" s="51">
        <v>0</v>
      </c>
      <c r="AJ106" s="51">
        <f t="shared" si="5"/>
        <v>0</v>
      </c>
      <c r="AK106" s="51">
        <v>456804.44</v>
      </c>
      <c r="AL106" s="51">
        <v>36063.32</v>
      </c>
      <c r="AM106" s="51">
        <v>91357.89</v>
      </c>
      <c r="AN106" s="51">
        <v>0</v>
      </c>
      <c r="AO106" s="51">
        <v>32400</v>
      </c>
      <c r="AP106" s="51">
        <v>29351</v>
      </c>
      <c r="AQ106" s="51">
        <v>61502.12</v>
      </c>
      <c r="AR106" s="51">
        <v>9366</v>
      </c>
      <c r="AS106" s="51">
        <v>0</v>
      </c>
      <c r="AT106" s="51">
        <v>31210.85</v>
      </c>
      <c r="AU106" s="51">
        <v>37295.269999999997</v>
      </c>
      <c r="AV106" s="51">
        <v>8748.1299999999992</v>
      </c>
      <c r="AW106" s="51">
        <v>0</v>
      </c>
      <c r="AX106" s="51">
        <v>0</v>
      </c>
      <c r="AY106" s="51">
        <v>20555.79</v>
      </c>
      <c r="AZ106" s="51">
        <v>30637.35</v>
      </c>
      <c r="BA106" s="51">
        <v>0</v>
      </c>
      <c r="BB106" s="51">
        <v>880443.92</v>
      </c>
      <c r="BC106" s="52">
        <f t="shared" si="6"/>
        <v>0</v>
      </c>
      <c r="BD106" s="51">
        <v>126205</v>
      </c>
      <c r="BE106" s="51">
        <v>422790.38</v>
      </c>
      <c r="BF106" s="51">
        <v>0</v>
      </c>
      <c r="BG106" s="51">
        <v>198295</v>
      </c>
      <c r="BH106" s="51">
        <v>0</v>
      </c>
      <c r="BI106" s="51">
        <v>104772.41</v>
      </c>
      <c r="BJ106" s="51">
        <v>0</v>
      </c>
      <c r="BK106" s="51">
        <v>0</v>
      </c>
      <c r="BL106" s="51">
        <v>0</v>
      </c>
      <c r="BM106" s="51">
        <f t="shared" si="7"/>
        <v>0</v>
      </c>
      <c r="BN106" s="51">
        <v>0</v>
      </c>
      <c r="BO106" s="51">
        <v>2828</v>
      </c>
      <c r="BP106" s="51">
        <v>720</v>
      </c>
      <c r="BQ106" s="51">
        <v>25</v>
      </c>
      <c r="BR106" s="51">
        <v>-5</v>
      </c>
      <c r="BS106" s="51">
        <v>-15</v>
      </c>
      <c r="BT106" s="51">
        <v>-49</v>
      </c>
      <c r="BU106" s="51">
        <v>-49</v>
      </c>
      <c r="BV106" s="51">
        <v>-220</v>
      </c>
      <c r="BW106" s="51">
        <v>0</v>
      </c>
      <c r="BX106" s="51">
        <v>0</v>
      </c>
      <c r="BY106" s="51">
        <v>13</v>
      </c>
      <c r="BZ106" s="51">
        <v>-692</v>
      </c>
      <c r="CA106" s="51">
        <v>-6</v>
      </c>
      <c r="CB106" s="51">
        <v>2550</v>
      </c>
      <c r="CC106" s="51">
        <v>0</v>
      </c>
      <c r="CD106" s="51">
        <v>101</v>
      </c>
      <c r="CE106" s="51">
        <v>66</v>
      </c>
      <c r="CF106" s="51">
        <v>509</v>
      </c>
      <c r="CG106" s="51">
        <v>7</v>
      </c>
      <c r="CH106" s="51">
        <v>0</v>
      </c>
    </row>
    <row r="107" spans="1:86" s="60" customFormat="1" ht="15.6" customHeight="1" x14ac:dyDescent="0.3">
      <c r="A107" s="57">
        <v>10</v>
      </c>
      <c r="B107" s="58" t="s">
        <v>142</v>
      </c>
      <c r="C107" s="58" t="s">
        <v>143</v>
      </c>
      <c r="D107" s="27" t="s">
        <v>471</v>
      </c>
      <c r="E107" s="27" t="s">
        <v>327</v>
      </c>
      <c r="F107" s="27" t="s">
        <v>462</v>
      </c>
      <c r="G107" s="57">
        <v>39978410.609999999</v>
      </c>
      <c r="H107" s="57">
        <v>39978410.609999999</v>
      </c>
      <c r="I107" s="57">
        <v>1433315.25</v>
      </c>
      <c r="J107" s="57">
        <f t="shared" si="4"/>
        <v>38545095.359999999</v>
      </c>
      <c r="K107" s="57">
        <v>16514328.23</v>
      </c>
      <c r="L107" s="57">
        <v>2078605.58</v>
      </c>
      <c r="M107" s="57">
        <v>5195279.01</v>
      </c>
      <c r="N107" s="57">
        <v>0</v>
      </c>
      <c r="O107" s="57">
        <v>0</v>
      </c>
      <c r="P107" s="57">
        <v>37931.51</v>
      </c>
      <c r="Q107" s="57">
        <v>808643.71</v>
      </c>
      <c r="R107" s="57">
        <v>0</v>
      </c>
      <c r="S107" s="57">
        <v>0</v>
      </c>
      <c r="T107" s="57">
        <v>10792709.52</v>
      </c>
      <c r="U107" s="57">
        <v>0</v>
      </c>
      <c r="V107" s="57">
        <v>2356735.5299999998</v>
      </c>
      <c r="W107" s="57">
        <v>0</v>
      </c>
      <c r="X107" s="57">
        <v>0</v>
      </c>
      <c r="Y107" s="57">
        <v>144134.19</v>
      </c>
      <c r="Z107" s="57">
        <v>39480736.869999997</v>
      </c>
      <c r="AA107" s="57">
        <v>144134.19</v>
      </c>
      <c r="AB107" s="57">
        <v>39624871.060000002</v>
      </c>
      <c r="AC107" s="59">
        <v>0.1224471</v>
      </c>
      <c r="AD107" s="59">
        <v>3.7900000000000003E-2</v>
      </c>
      <c r="AE107" s="57">
        <v>1674046.97</v>
      </c>
      <c r="AF107" s="57">
        <v>0</v>
      </c>
      <c r="AG107" s="57">
        <v>0</v>
      </c>
      <c r="AH107" s="57">
        <v>0</v>
      </c>
      <c r="AI107" s="57">
        <v>0</v>
      </c>
      <c r="AJ107" s="57">
        <f t="shared" si="5"/>
        <v>0</v>
      </c>
      <c r="AK107" s="57">
        <v>781649.07</v>
      </c>
      <c r="AL107" s="57">
        <v>70572.570000000007</v>
      </c>
      <c r="AM107" s="57">
        <v>180088.8</v>
      </c>
      <c r="AN107" s="57">
        <v>0</v>
      </c>
      <c r="AO107" s="57">
        <v>130456.5</v>
      </c>
      <c r="AP107" s="57">
        <v>40985.72</v>
      </c>
      <c r="AQ107" s="57">
        <v>63233.04</v>
      </c>
      <c r="AR107" s="57">
        <v>10600</v>
      </c>
      <c r="AS107" s="57">
        <v>3016</v>
      </c>
      <c r="AT107" s="57">
        <v>34805.01</v>
      </c>
      <c r="AU107" s="57">
        <v>101764.1</v>
      </c>
      <c r="AV107" s="57">
        <v>36967.129999999997</v>
      </c>
      <c r="AW107" s="57">
        <v>0</v>
      </c>
      <c r="AX107" s="57">
        <v>15175.84</v>
      </c>
      <c r="AY107" s="57">
        <v>20093.54</v>
      </c>
      <c r="AZ107" s="57">
        <v>76736.160000000003</v>
      </c>
      <c r="BA107" s="57">
        <v>0</v>
      </c>
      <c r="BB107" s="57">
        <v>1631912.97</v>
      </c>
      <c r="BC107" s="59">
        <f t="shared" si="6"/>
        <v>0</v>
      </c>
      <c r="BD107" s="57">
        <v>426023.84</v>
      </c>
      <c r="BE107" s="57">
        <v>4469215.57</v>
      </c>
      <c r="BF107" s="57">
        <v>0</v>
      </c>
      <c r="BG107" s="57">
        <v>198215.98</v>
      </c>
      <c r="BH107" s="57">
        <v>0</v>
      </c>
      <c r="BI107" s="57">
        <v>196416.59</v>
      </c>
      <c r="BJ107" s="57">
        <v>0</v>
      </c>
      <c r="BK107" s="57">
        <v>0</v>
      </c>
      <c r="BL107" s="57">
        <v>0</v>
      </c>
      <c r="BM107" s="57">
        <f t="shared" si="7"/>
        <v>0</v>
      </c>
      <c r="BN107" s="57">
        <v>0</v>
      </c>
      <c r="BO107" s="57">
        <v>3306</v>
      </c>
      <c r="BP107" s="57">
        <v>753</v>
      </c>
      <c r="BQ107" s="57">
        <v>1</v>
      </c>
      <c r="BR107" s="57">
        <v>-3</v>
      </c>
      <c r="BS107" s="57">
        <v>-21</v>
      </c>
      <c r="BT107" s="57">
        <v>-89</v>
      </c>
      <c r="BU107" s="57">
        <v>-166</v>
      </c>
      <c r="BV107" s="57">
        <v>-400</v>
      </c>
      <c r="BW107" s="57">
        <v>4</v>
      </c>
      <c r="BX107" s="57">
        <v>0</v>
      </c>
      <c r="BY107" s="57">
        <v>9</v>
      </c>
      <c r="BZ107" s="57">
        <v>-539</v>
      </c>
      <c r="CA107" s="57">
        <v>0</v>
      </c>
      <c r="CB107" s="57">
        <v>2855</v>
      </c>
      <c r="CC107" s="57">
        <v>68</v>
      </c>
      <c r="CD107" s="57">
        <v>230</v>
      </c>
      <c r="CE107" s="57">
        <v>77</v>
      </c>
      <c r="CF107" s="57">
        <v>201</v>
      </c>
      <c r="CG107" s="57">
        <v>26</v>
      </c>
      <c r="CH107" s="57">
        <v>5</v>
      </c>
    </row>
    <row r="108" spans="1:86" s="9" customFormat="1" ht="15.6" customHeight="1" x14ac:dyDescent="0.3">
      <c r="A108" s="51">
        <v>10</v>
      </c>
      <c r="B108" s="54" t="s">
        <v>146</v>
      </c>
      <c r="C108" s="54" t="s">
        <v>27</v>
      </c>
      <c r="D108" s="27" t="s">
        <v>472</v>
      </c>
      <c r="E108" s="27" t="s">
        <v>335</v>
      </c>
      <c r="F108" s="27" t="s">
        <v>462</v>
      </c>
      <c r="G108" s="51">
        <v>19779066.399999999</v>
      </c>
      <c r="H108" s="51">
        <v>19779989.579999998</v>
      </c>
      <c r="I108" s="51">
        <v>271492.96999999997</v>
      </c>
      <c r="J108" s="51">
        <f t="shared" si="4"/>
        <v>19507573.43</v>
      </c>
      <c r="K108" s="51">
        <v>5854326.9000000004</v>
      </c>
      <c r="L108" s="51">
        <v>907458.78</v>
      </c>
      <c r="M108" s="51">
        <v>3951786.11</v>
      </c>
      <c r="N108" s="51">
        <v>0</v>
      </c>
      <c r="O108" s="51">
        <v>0</v>
      </c>
      <c r="P108" s="51">
        <v>0</v>
      </c>
      <c r="Q108" s="51">
        <v>500825.47</v>
      </c>
      <c r="R108" s="51">
        <v>0</v>
      </c>
      <c r="S108" s="51">
        <v>0</v>
      </c>
      <c r="T108" s="51">
        <v>5875287.8700000001</v>
      </c>
      <c r="U108" s="51">
        <v>2933.66</v>
      </c>
      <c r="V108" s="51">
        <v>1263602.55</v>
      </c>
      <c r="W108" s="51">
        <v>0</v>
      </c>
      <c r="X108" s="51">
        <v>0</v>
      </c>
      <c r="Y108" s="51">
        <v>0</v>
      </c>
      <c r="Z108" s="51">
        <v>19479791.890000001</v>
      </c>
      <c r="AA108" s="51">
        <v>923.18</v>
      </c>
      <c r="AB108" s="51">
        <v>19480715.07</v>
      </c>
      <c r="AC108" s="52">
        <v>2.6235930000000001E-2</v>
      </c>
      <c r="AD108" s="52">
        <v>4.8000000000000001E-2</v>
      </c>
      <c r="AE108" s="51">
        <v>935456.08</v>
      </c>
      <c r="AF108" s="51">
        <v>0</v>
      </c>
      <c r="AG108" s="51">
        <v>0</v>
      </c>
      <c r="AH108" s="51">
        <v>923.18</v>
      </c>
      <c r="AI108" s="51">
        <v>10.89</v>
      </c>
      <c r="AJ108" s="51">
        <f t="shared" si="5"/>
        <v>934.06999999999994</v>
      </c>
      <c r="AK108" s="51">
        <v>302939.42</v>
      </c>
      <c r="AL108" s="51">
        <v>26804.04</v>
      </c>
      <c r="AM108" s="51">
        <v>76104.38</v>
      </c>
      <c r="AN108" s="51">
        <v>2794.79</v>
      </c>
      <c r="AO108" s="51">
        <v>40240.53</v>
      </c>
      <c r="AP108" s="51">
        <v>25265.63</v>
      </c>
      <c r="AQ108" s="51">
        <v>40691.25</v>
      </c>
      <c r="AR108" s="51">
        <v>10600</v>
      </c>
      <c r="AS108" s="51">
        <v>19155.88</v>
      </c>
      <c r="AT108" s="51">
        <v>52770.31</v>
      </c>
      <c r="AU108" s="51">
        <v>46158.2</v>
      </c>
      <c r="AV108" s="51">
        <v>19831.13</v>
      </c>
      <c r="AW108" s="51">
        <v>1629</v>
      </c>
      <c r="AX108" s="51">
        <v>13454.04</v>
      </c>
      <c r="AY108" s="51">
        <v>6349.08</v>
      </c>
      <c r="AZ108" s="51">
        <v>36922.239999999998</v>
      </c>
      <c r="BA108" s="51">
        <v>0</v>
      </c>
      <c r="BB108" s="51">
        <v>759447.42</v>
      </c>
      <c r="BC108" s="52">
        <f t="shared" si="6"/>
        <v>0</v>
      </c>
      <c r="BD108" s="51">
        <v>195374.95</v>
      </c>
      <c r="BE108" s="51">
        <v>323547.28000000003</v>
      </c>
      <c r="BF108" s="51">
        <v>0</v>
      </c>
      <c r="BG108" s="51">
        <v>198295</v>
      </c>
      <c r="BH108" s="51">
        <v>0</v>
      </c>
      <c r="BI108" s="51">
        <v>117200.01</v>
      </c>
      <c r="BJ108" s="51">
        <v>0</v>
      </c>
      <c r="BK108" s="51">
        <v>0</v>
      </c>
      <c r="BL108" s="51">
        <v>0</v>
      </c>
      <c r="BM108" s="51">
        <f t="shared" si="7"/>
        <v>0</v>
      </c>
      <c r="BN108" s="51">
        <v>0</v>
      </c>
      <c r="BO108" s="51">
        <v>1959</v>
      </c>
      <c r="BP108" s="51">
        <v>350</v>
      </c>
      <c r="BQ108" s="51">
        <v>4</v>
      </c>
      <c r="BR108" s="51">
        <v>-13</v>
      </c>
      <c r="BS108" s="51">
        <v>-10</v>
      </c>
      <c r="BT108" s="51">
        <v>-45</v>
      </c>
      <c r="BU108" s="51">
        <v>-23</v>
      </c>
      <c r="BV108" s="51">
        <v>-74</v>
      </c>
      <c r="BW108" s="51">
        <v>1</v>
      </c>
      <c r="BX108" s="51">
        <v>0</v>
      </c>
      <c r="BY108" s="51">
        <v>59</v>
      </c>
      <c r="BZ108" s="51">
        <v>-264</v>
      </c>
      <c r="CA108" s="51">
        <v>-9</v>
      </c>
      <c r="CB108" s="51">
        <v>1935</v>
      </c>
      <c r="CC108" s="51">
        <v>6</v>
      </c>
      <c r="CD108" s="51">
        <v>116</v>
      </c>
      <c r="CE108" s="51">
        <v>42</v>
      </c>
      <c r="CF108" s="51">
        <v>145</v>
      </c>
      <c r="CG108" s="51">
        <v>20</v>
      </c>
      <c r="CH108" s="51">
        <v>0</v>
      </c>
    </row>
    <row r="109" spans="1:86" s="9" customFormat="1" ht="15.6" customHeight="1" x14ac:dyDescent="0.3">
      <c r="A109" s="51">
        <v>10</v>
      </c>
      <c r="B109" s="54" t="s">
        <v>163</v>
      </c>
      <c r="C109" s="54" t="s">
        <v>63</v>
      </c>
      <c r="D109" s="27" t="s">
        <v>393</v>
      </c>
      <c r="E109" s="27" t="s">
        <v>327</v>
      </c>
      <c r="F109" s="27" t="s">
        <v>462</v>
      </c>
      <c r="G109" s="51">
        <v>7210380.4199999999</v>
      </c>
      <c r="H109" s="51">
        <v>7210380.4199999999</v>
      </c>
      <c r="I109" s="51">
        <v>114801.38</v>
      </c>
      <c r="J109" s="51">
        <f t="shared" si="4"/>
        <v>7095579.04</v>
      </c>
      <c r="K109" s="51">
        <v>3212265.21</v>
      </c>
      <c r="L109" s="51">
        <v>292166.58</v>
      </c>
      <c r="M109" s="51">
        <v>693348.88</v>
      </c>
      <c r="N109" s="51">
        <v>0</v>
      </c>
      <c r="O109" s="51">
        <v>0</v>
      </c>
      <c r="P109" s="51">
        <v>4647.2700000000004</v>
      </c>
      <c r="Q109" s="51">
        <v>109262.49</v>
      </c>
      <c r="R109" s="51">
        <v>0</v>
      </c>
      <c r="S109" s="51">
        <v>0</v>
      </c>
      <c r="T109" s="51">
        <v>2175896.7400000002</v>
      </c>
      <c r="U109" s="51">
        <v>0</v>
      </c>
      <c r="V109" s="51">
        <v>211971.20000000001</v>
      </c>
      <c r="W109" s="51">
        <v>30833.14</v>
      </c>
      <c r="X109" s="51">
        <v>0</v>
      </c>
      <c r="Y109" s="51">
        <v>18438</v>
      </c>
      <c r="Z109" s="51">
        <v>7051238.7699999996</v>
      </c>
      <c r="AA109" s="51">
        <v>49271.14</v>
      </c>
      <c r="AB109" s="51">
        <v>7100509.9100000001</v>
      </c>
      <c r="AC109" s="52">
        <v>0.12555520000000001</v>
      </c>
      <c r="AD109" s="52">
        <v>4.9399999999999999E-2</v>
      </c>
      <c r="AE109" s="51">
        <v>348409.48</v>
      </c>
      <c r="AF109" s="51">
        <v>0</v>
      </c>
      <c r="AG109" s="51">
        <v>0</v>
      </c>
      <c r="AH109" s="51">
        <v>0</v>
      </c>
      <c r="AI109" s="51">
        <v>34.03</v>
      </c>
      <c r="AJ109" s="51">
        <f t="shared" si="5"/>
        <v>34.03</v>
      </c>
      <c r="AK109" s="51">
        <v>56375.9</v>
      </c>
      <c r="AL109" s="51">
        <v>4445.8999999999996</v>
      </c>
      <c r="AM109" s="51">
        <v>5606.05</v>
      </c>
      <c r="AN109" s="51">
        <v>0</v>
      </c>
      <c r="AO109" s="51">
        <v>7800</v>
      </c>
      <c r="AP109" s="51">
        <v>0</v>
      </c>
      <c r="AQ109" s="51">
        <v>21436.58</v>
      </c>
      <c r="AR109" s="51">
        <v>9900</v>
      </c>
      <c r="AS109" s="51">
        <v>800</v>
      </c>
      <c r="AT109" s="51">
        <v>5352.7</v>
      </c>
      <c r="AU109" s="51">
        <v>11776.63</v>
      </c>
      <c r="AV109" s="51">
        <v>5047.53</v>
      </c>
      <c r="AW109" s="51">
        <v>560</v>
      </c>
      <c r="AX109" s="51">
        <v>2397.1999999999998</v>
      </c>
      <c r="AY109" s="51">
        <v>4756.63</v>
      </c>
      <c r="AZ109" s="51">
        <v>10709.13</v>
      </c>
      <c r="BA109" s="51">
        <v>0</v>
      </c>
      <c r="BB109" s="51">
        <v>158266.60999999999</v>
      </c>
      <c r="BC109" s="52">
        <f t="shared" si="6"/>
        <v>0</v>
      </c>
      <c r="BD109" s="51">
        <v>39255.69</v>
      </c>
      <c r="BE109" s="51">
        <v>866044.73</v>
      </c>
      <c r="BF109" s="51">
        <v>0</v>
      </c>
      <c r="BG109" s="51">
        <v>198294.92</v>
      </c>
      <c r="BH109" s="51">
        <v>0</v>
      </c>
      <c r="BI109" s="51">
        <v>37607.910000000003</v>
      </c>
      <c r="BJ109" s="51">
        <v>0</v>
      </c>
      <c r="BK109" s="51">
        <v>0</v>
      </c>
      <c r="BL109" s="51">
        <v>0</v>
      </c>
      <c r="BM109" s="51">
        <f t="shared" si="7"/>
        <v>0</v>
      </c>
      <c r="BN109" s="51">
        <v>0</v>
      </c>
      <c r="BO109" s="51">
        <v>532</v>
      </c>
      <c r="BP109" s="51">
        <v>106</v>
      </c>
      <c r="BQ109" s="51">
        <v>0</v>
      </c>
      <c r="BR109" s="51">
        <v>0</v>
      </c>
      <c r="BS109" s="51">
        <v>-3</v>
      </c>
      <c r="BT109" s="51">
        <v>-16</v>
      </c>
      <c r="BU109" s="51">
        <v>-16</v>
      </c>
      <c r="BV109" s="51">
        <v>-32</v>
      </c>
      <c r="BW109" s="51">
        <v>3</v>
      </c>
      <c r="BX109" s="51">
        <v>0</v>
      </c>
      <c r="BY109" s="51">
        <v>-1</v>
      </c>
      <c r="BZ109" s="51">
        <v>-118</v>
      </c>
      <c r="CA109" s="51">
        <v>-1</v>
      </c>
      <c r="CB109" s="51">
        <v>454</v>
      </c>
      <c r="CC109" s="51">
        <v>0</v>
      </c>
      <c r="CD109" s="51">
        <v>58</v>
      </c>
      <c r="CE109" s="51">
        <v>17</v>
      </c>
      <c r="CF109" s="51">
        <v>40</v>
      </c>
      <c r="CG109" s="51">
        <v>0</v>
      </c>
      <c r="CH109" s="51">
        <v>0</v>
      </c>
    </row>
    <row r="110" spans="1:86" s="9" customFormat="1" ht="15.6" customHeight="1" x14ac:dyDescent="0.3">
      <c r="A110" s="51">
        <v>10</v>
      </c>
      <c r="B110" s="54" t="s">
        <v>171</v>
      </c>
      <c r="C110" s="54" t="s">
        <v>94</v>
      </c>
      <c r="D110" s="27" t="s">
        <v>473</v>
      </c>
      <c r="E110" s="27" t="s">
        <v>335</v>
      </c>
      <c r="F110" s="27" t="s">
        <v>467</v>
      </c>
      <c r="G110" s="51">
        <v>29575834.789999999</v>
      </c>
      <c r="H110" s="51">
        <v>29575834.789999999</v>
      </c>
      <c r="I110" s="51">
        <v>867481.62</v>
      </c>
      <c r="J110" s="51">
        <f t="shared" si="4"/>
        <v>28708353.169999998</v>
      </c>
      <c r="K110" s="51">
        <v>7814565.0700000003</v>
      </c>
      <c r="L110" s="51">
        <v>1506492.37</v>
      </c>
      <c r="M110" s="51">
        <v>5901081.7599999998</v>
      </c>
      <c r="N110" s="51">
        <v>0</v>
      </c>
      <c r="O110" s="51">
        <v>0</v>
      </c>
      <c r="P110" s="51">
        <v>0</v>
      </c>
      <c r="Q110" s="51">
        <v>946997.19</v>
      </c>
      <c r="R110" s="51">
        <v>0</v>
      </c>
      <c r="S110" s="51">
        <v>0</v>
      </c>
      <c r="T110" s="51">
        <v>8723466.3399999999</v>
      </c>
      <c r="U110" s="51">
        <v>0</v>
      </c>
      <c r="V110" s="51">
        <v>2158170.9500000002</v>
      </c>
      <c r="W110" s="51">
        <v>135920.75</v>
      </c>
      <c r="X110" s="51">
        <v>0</v>
      </c>
      <c r="Y110" s="51">
        <v>0</v>
      </c>
      <c r="Z110" s="51">
        <v>28691558.41</v>
      </c>
      <c r="AA110" s="51">
        <v>135920.75</v>
      </c>
      <c r="AB110" s="51">
        <v>28827479.16</v>
      </c>
      <c r="AC110" s="52">
        <v>4.6552700000000002E-2</v>
      </c>
      <c r="AD110" s="52">
        <v>5.5E-2</v>
      </c>
      <c r="AE110" s="51">
        <v>1577725.76</v>
      </c>
      <c r="AF110" s="51">
        <v>0</v>
      </c>
      <c r="AG110" s="51">
        <v>0</v>
      </c>
      <c r="AH110" s="51">
        <v>0</v>
      </c>
      <c r="AI110" s="51">
        <v>0</v>
      </c>
      <c r="AJ110" s="51">
        <f t="shared" si="5"/>
        <v>0</v>
      </c>
      <c r="AK110" s="51">
        <v>860644.73</v>
      </c>
      <c r="AL110" s="51">
        <v>75778.52</v>
      </c>
      <c r="AM110" s="51">
        <v>204701.11</v>
      </c>
      <c r="AN110" s="51">
        <v>0</v>
      </c>
      <c r="AO110" s="51">
        <v>99804.78</v>
      </c>
      <c r="AP110" s="51">
        <v>26918.83</v>
      </c>
      <c r="AQ110" s="51">
        <v>52990.49</v>
      </c>
      <c r="AR110" s="51">
        <v>9366</v>
      </c>
      <c r="AS110" s="51">
        <v>7105</v>
      </c>
      <c r="AT110" s="51">
        <v>10198.700000000001</v>
      </c>
      <c r="AU110" s="51">
        <v>34332.11</v>
      </c>
      <c r="AV110" s="51">
        <v>27258.93</v>
      </c>
      <c r="AW110" s="51">
        <v>0</v>
      </c>
      <c r="AX110" s="51">
        <v>823.2</v>
      </c>
      <c r="AY110" s="51">
        <v>26615</v>
      </c>
      <c r="AZ110" s="51">
        <v>63263.01</v>
      </c>
      <c r="BA110" s="51">
        <v>0</v>
      </c>
      <c r="BB110" s="51">
        <v>1564283.86</v>
      </c>
      <c r="BC110" s="52">
        <f t="shared" si="6"/>
        <v>0</v>
      </c>
      <c r="BD110" s="51">
        <v>202670.89</v>
      </c>
      <c r="BE110" s="51">
        <v>1174164.03</v>
      </c>
      <c r="BF110" s="51">
        <v>0</v>
      </c>
      <c r="BG110" s="51">
        <v>198295</v>
      </c>
      <c r="BH110" s="51">
        <v>0</v>
      </c>
      <c r="BI110" s="51">
        <v>224195.18</v>
      </c>
      <c r="BJ110" s="51">
        <v>0</v>
      </c>
      <c r="BK110" s="51">
        <v>0</v>
      </c>
      <c r="BL110" s="51">
        <v>0</v>
      </c>
      <c r="BM110" s="51">
        <f t="shared" si="7"/>
        <v>0</v>
      </c>
      <c r="BN110" s="51">
        <v>0</v>
      </c>
      <c r="BO110" s="51">
        <v>2912</v>
      </c>
      <c r="BP110" s="51">
        <v>738</v>
      </c>
      <c r="BQ110" s="51">
        <v>0</v>
      </c>
      <c r="BR110" s="51">
        <v>0</v>
      </c>
      <c r="BS110" s="51">
        <v>-20</v>
      </c>
      <c r="BT110" s="51">
        <v>-91</v>
      </c>
      <c r="BU110" s="51">
        <v>-99</v>
      </c>
      <c r="BV110" s="51">
        <v>-312</v>
      </c>
      <c r="BW110" s="51">
        <v>0</v>
      </c>
      <c r="BX110" s="51">
        <v>0</v>
      </c>
      <c r="BY110" s="51">
        <v>0</v>
      </c>
      <c r="BZ110" s="51">
        <v>-683</v>
      </c>
      <c r="CA110" s="51">
        <v>-1</v>
      </c>
      <c r="CB110" s="51">
        <v>2444</v>
      </c>
      <c r="CC110" s="51">
        <v>0</v>
      </c>
      <c r="CD110" s="51">
        <v>208</v>
      </c>
      <c r="CE110" s="51">
        <v>67</v>
      </c>
      <c r="CF110" s="51">
        <v>393</v>
      </c>
      <c r="CG110" s="51">
        <v>0</v>
      </c>
      <c r="CH110" s="51">
        <v>3</v>
      </c>
    </row>
    <row r="111" spans="1:86" ht="15.6" customHeight="1" x14ac:dyDescent="0.3">
      <c r="A111" s="21">
        <v>11</v>
      </c>
      <c r="B111" s="22" t="s">
        <v>96</v>
      </c>
      <c r="C111" s="22" t="s">
        <v>97</v>
      </c>
      <c r="D111" s="27" t="s">
        <v>474</v>
      </c>
      <c r="E111" s="27" t="s">
        <v>303</v>
      </c>
      <c r="F111" s="27" t="s">
        <v>475</v>
      </c>
      <c r="G111" s="23">
        <v>54974706.100000001</v>
      </c>
      <c r="H111" s="23">
        <v>54974706.100000001</v>
      </c>
      <c r="I111" s="23">
        <v>832464.84</v>
      </c>
      <c r="J111" s="23">
        <f t="shared" si="4"/>
        <v>54142241.259999998</v>
      </c>
      <c r="K111" s="23">
        <v>0</v>
      </c>
      <c r="L111" s="23">
        <v>7141570.1299999999</v>
      </c>
      <c r="M111" s="23">
        <v>16183445.880000001</v>
      </c>
      <c r="N111" s="23">
        <v>0</v>
      </c>
      <c r="O111" s="23">
        <v>0</v>
      </c>
      <c r="P111" s="23">
        <v>0</v>
      </c>
      <c r="Q111" s="23">
        <v>4288426.66</v>
      </c>
      <c r="R111" s="23">
        <v>0</v>
      </c>
      <c r="S111" s="23">
        <v>0</v>
      </c>
      <c r="T111" s="23">
        <v>16946393.98</v>
      </c>
      <c r="U111" s="23">
        <v>358772.2</v>
      </c>
      <c r="V111" s="23">
        <v>7184576.2699999996</v>
      </c>
      <c r="W111" s="23">
        <v>27903</v>
      </c>
      <c r="X111" s="23">
        <v>0</v>
      </c>
      <c r="Y111" s="23">
        <v>0</v>
      </c>
      <c r="Z111" s="23">
        <v>54219140.890000001</v>
      </c>
      <c r="AA111" s="23">
        <v>27903</v>
      </c>
      <c r="AB111" s="23">
        <v>54247043.890000001</v>
      </c>
      <c r="AC111" s="40">
        <v>6.5554089999999995E-2</v>
      </c>
      <c r="AD111" s="32">
        <v>3.9E-2</v>
      </c>
      <c r="AE111" s="23">
        <v>2114505.77</v>
      </c>
      <c r="AF111" s="23">
        <v>0</v>
      </c>
      <c r="AG111" s="23">
        <v>0</v>
      </c>
      <c r="AH111" s="23">
        <v>0</v>
      </c>
      <c r="AI111" s="23">
        <v>359.97</v>
      </c>
      <c r="AJ111" s="23">
        <f t="shared" si="5"/>
        <v>359.97</v>
      </c>
      <c r="AK111" s="23">
        <v>975575.68</v>
      </c>
      <c r="AL111" s="23">
        <v>81017.11</v>
      </c>
      <c r="AM111" s="23">
        <v>252423.67999999999</v>
      </c>
      <c r="AN111" s="23">
        <v>4275</v>
      </c>
      <c r="AO111" s="23">
        <v>93905.53</v>
      </c>
      <c r="AP111" s="23">
        <v>0</v>
      </c>
      <c r="AQ111" s="23">
        <v>123385.79</v>
      </c>
      <c r="AR111" s="23">
        <v>10900</v>
      </c>
      <c r="AS111" s="23">
        <v>3442.5</v>
      </c>
      <c r="AT111" s="23">
        <v>0</v>
      </c>
      <c r="AU111" s="23">
        <v>91202.22</v>
      </c>
      <c r="AV111" s="23">
        <v>19599.87</v>
      </c>
      <c r="AW111" s="23">
        <v>0</v>
      </c>
      <c r="AX111" s="23">
        <v>950.4</v>
      </c>
      <c r="AY111" s="23">
        <v>27305.96</v>
      </c>
      <c r="AZ111" s="23">
        <v>155341.39000000001</v>
      </c>
      <c r="BA111" s="23">
        <v>0</v>
      </c>
      <c r="BB111" s="23">
        <v>1910329.87</v>
      </c>
      <c r="BC111" s="49">
        <f t="shared" si="6"/>
        <v>0</v>
      </c>
      <c r="BD111" s="23">
        <v>1514198.83</v>
      </c>
      <c r="BE111" s="23">
        <v>2089617.95</v>
      </c>
      <c r="BF111" s="23">
        <v>81</v>
      </c>
      <c r="BG111" s="23">
        <v>198295</v>
      </c>
      <c r="BH111" s="23">
        <v>0</v>
      </c>
      <c r="BI111" s="23">
        <v>350713.4</v>
      </c>
      <c r="BJ111" s="23">
        <v>0</v>
      </c>
      <c r="BK111" s="23">
        <v>0</v>
      </c>
      <c r="BL111" s="23">
        <v>0</v>
      </c>
      <c r="BM111" s="23">
        <f t="shared" si="7"/>
        <v>0</v>
      </c>
      <c r="BN111" s="23">
        <v>0</v>
      </c>
      <c r="BO111" s="23">
        <v>8974</v>
      </c>
      <c r="BP111" s="23">
        <v>2847</v>
      </c>
      <c r="BQ111" s="23">
        <v>21</v>
      </c>
      <c r="BR111" s="23">
        <v>-7</v>
      </c>
      <c r="BS111" s="23">
        <v>-81</v>
      </c>
      <c r="BT111" s="23">
        <v>-226</v>
      </c>
      <c r="BU111" s="23">
        <v>-542</v>
      </c>
      <c r="BV111" s="23">
        <v>-1050</v>
      </c>
      <c r="BW111" s="23">
        <v>31</v>
      </c>
      <c r="BX111" s="23">
        <v>-27</v>
      </c>
      <c r="BY111" s="23">
        <v>0</v>
      </c>
      <c r="BZ111" s="23">
        <v>-1123</v>
      </c>
      <c r="CA111" s="23">
        <v>0</v>
      </c>
      <c r="CB111" s="23">
        <v>8817</v>
      </c>
      <c r="CC111" s="23">
        <v>11</v>
      </c>
      <c r="CD111" s="23">
        <v>322</v>
      </c>
      <c r="CE111" s="23">
        <v>124</v>
      </c>
      <c r="CF111" s="23">
        <v>529</v>
      </c>
      <c r="CG111" s="23">
        <v>132</v>
      </c>
      <c r="CH111" s="23">
        <v>15</v>
      </c>
    </row>
    <row r="112" spans="1:86" ht="15.6" customHeight="1" x14ac:dyDescent="0.3">
      <c r="A112" s="21">
        <v>11</v>
      </c>
      <c r="B112" s="22" t="s">
        <v>98</v>
      </c>
      <c r="C112" s="22" t="s">
        <v>99</v>
      </c>
      <c r="D112" s="27" t="s">
        <v>476</v>
      </c>
      <c r="E112" s="27" t="s">
        <v>332</v>
      </c>
      <c r="F112" s="27" t="s">
        <v>475</v>
      </c>
      <c r="G112" s="23">
        <v>22313360.899999999</v>
      </c>
      <c r="H112" s="23">
        <v>22334601.949999999</v>
      </c>
      <c r="I112" s="23">
        <v>259068.49</v>
      </c>
      <c r="J112" s="23">
        <f t="shared" si="4"/>
        <v>22054292.41</v>
      </c>
      <c r="K112" s="23">
        <v>1014686.82</v>
      </c>
      <c r="L112" s="23">
        <v>3167309.57</v>
      </c>
      <c r="M112" s="23">
        <v>6605240.7400000002</v>
      </c>
      <c r="N112" s="23">
        <v>0</v>
      </c>
      <c r="O112" s="23">
        <v>0</v>
      </c>
      <c r="P112" s="23">
        <v>20501.060000000001</v>
      </c>
      <c r="Q112" s="23">
        <v>1664131.53</v>
      </c>
      <c r="R112" s="23">
        <v>0</v>
      </c>
      <c r="S112" s="23">
        <v>0</v>
      </c>
      <c r="T112" s="23">
        <v>6580869.6399999997</v>
      </c>
      <c r="U112" s="23">
        <v>223061.64</v>
      </c>
      <c r="V112" s="23">
        <v>1732778.67</v>
      </c>
      <c r="W112" s="23">
        <v>0</v>
      </c>
      <c r="X112" s="23">
        <v>0</v>
      </c>
      <c r="Y112" s="23">
        <v>16472.47</v>
      </c>
      <c r="Z112" s="23">
        <v>22147493.649999999</v>
      </c>
      <c r="AA112" s="23">
        <v>37713.519999999997</v>
      </c>
      <c r="AB112" s="23">
        <v>22185207.170000002</v>
      </c>
      <c r="AC112" s="40">
        <v>1.2049499999999999E-2</v>
      </c>
      <c r="AD112" s="32">
        <v>4.9000000000000002E-2</v>
      </c>
      <c r="AE112" s="23">
        <v>1084180.8</v>
      </c>
      <c r="AF112" s="23">
        <v>0</v>
      </c>
      <c r="AG112" s="23">
        <v>0</v>
      </c>
      <c r="AH112" s="23">
        <v>0</v>
      </c>
      <c r="AI112" s="23">
        <v>0</v>
      </c>
      <c r="AJ112" s="23">
        <f t="shared" si="5"/>
        <v>0</v>
      </c>
      <c r="AK112" s="23">
        <v>438835.14</v>
      </c>
      <c r="AL112" s="23">
        <v>35779.03</v>
      </c>
      <c r="AM112" s="23">
        <v>116220.93</v>
      </c>
      <c r="AN112" s="23">
        <v>0</v>
      </c>
      <c r="AO112" s="23">
        <v>98830.11</v>
      </c>
      <c r="AP112" s="23">
        <v>15825.72</v>
      </c>
      <c r="AQ112" s="23">
        <v>6224.47</v>
      </c>
      <c r="AR112" s="23">
        <v>9700</v>
      </c>
      <c r="AS112" s="23">
        <v>23313.119999999999</v>
      </c>
      <c r="AT112" s="23">
        <v>0</v>
      </c>
      <c r="AU112" s="23">
        <v>43339.08</v>
      </c>
      <c r="AV112" s="23">
        <v>13939.08</v>
      </c>
      <c r="AW112" s="23">
        <v>0</v>
      </c>
      <c r="AX112" s="23">
        <v>2486.15</v>
      </c>
      <c r="AY112" s="23">
        <v>14777.54</v>
      </c>
      <c r="AZ112" s="23">
        <v>79760.72</v>
      </c>
      <c r="BA112" s="23">
        <v>0</v>
      </c>
      <c r="BB112" s="23">
        <v>934490.23</v>
      </c>
      <c r="BC112" s="49">
        <f t="shared" si="6"/>
        <v>0</v>
      </c>
      <c r="BD112" s="23">
        <v>131925.47</v>
      </c>
      <c r="BE112" s="23">
        <v>136939.37</v>
      </c>
      <c r="BF112" s="23">
        <v>0</v>
      </c>
      <c r="BG112" s="23">
        <v>198295</v>
      </c>
      <c r="BH112" s="23">
        <v>0</v>
      </c>
      <c r="BI112" s="23">
        <v>135425.69</v>
      </c>
      <c r="BJ112" s="23">
        <v>0</v>
      </c>
      <c r="BK112" s="23">
        <v>0</v>
      </c>
      <c r="BL112" s="23">
        <v>0</v>
      </c>
      <c r="BM112" s="23">
        <f t="shared" si="7"/>
        <v>0</v>
      </c>
      <c r="BN112" s="23">
        <v>0</v>
      </c>
      <c r="BO112" s="23">
        <v>2979</v>
      </c>
      <c r="BP112" s="23">
        <v>856</v>
      </c>
      <c r="BQ112" s="23">
        <v>0</v>
      </c>
      <c r="BR112" s="23">
        <v>0</v>
      </c>
      <c r="BS112" s="23">
        <v>-42</v>
      </c>
      <c r="BT112" s="23">
        <v>-113</v>
      </c>
      <c r="BU112" s="23">
        <v>-158</v>
      </c>
      <c r="BV112" s="23">
        <v>-203</v>
      </c>
      <c r="BW112" s="23">
        <v>0</v>
      </c>
      <c r="BX112" s="23">
        <v>0</v>
      </c>
      <c r="BY112" s="23">
        <v>12</v>
      </c>
      <c r="BZ112" s="23">
        <v>-530</v>
      </c>
      <c r="CA112" s="23">
        <v>-5</v>
      </c>
      <c r="CB112" s="23">
        <v>2796</v>
      </c>
      <c r="CC112" s="23">
        <v>0</v>
      </c>
      <c r="CD112" s="23">
        <v>125</v>
      </c>
      <c r="CE112" s="23">
        <v>165</v>
      </c>
      <c r="CF112" s="23">
        <v>244</v>
      </c>
      <c r="CG112" s="23">
        <v>1</v>
      </c>
      <c r="CH112" s="23">
        <v>0</v>
      </c>
    </row>
    <row r="113" spans="1:86" ht="15.6" customHeight="1" x14ac:dyDescent="0.3">
      <c r="A113" s="21">
        <v>11</v>
      </c>
      <c r="B113" s="22" t="s">
        <v>121</v>
      </c>
      <c r="C113" s="22" t="s">
        <v>19</v>
      </c>
      <c r="D113" s="27" t="s">
        <v>477</v>
      </c>
      <c r="E113" s="27" t="s">
        <v>303</v>
      </c>
      <c r="F113" s="27" t="s">
        <v>475</v>
      </c>
      <c r="G113" s="23">
        <v>35398784.93</v>
      </c>
      <c r="H113" s="23">
        <v>35398784.93</v>
      </c>
      <c r="I113" s="23">
        <v>698422.71</v>
      </c>
      <c r="J113" s="23">
        <f t="shared" si="4"/>
        <v>34700362.219999999</v>
      </c>
      <c r="K113" s="23">
        <v>261660.29</v>
      </c>
      <c r="L113" s="23">
        <v>3649325.64</v>
      </c>
      <c r="M113" s="23">
        <v>10257099.460000001</v>
      </c>
      <c r="N113" s="23">
        <v>0</v>
      </c>
      <c r="O113" s="23">
        <v>0</v>
      </c>
      <c r="P113" s="23">
        <v>0</v>
      </c>
      <c r="Q113" s="23">
        <v>2441106.5699999998</v>
      </c>
      <c r="R113" s="23">
        <v>0</v>
      </c>
      <c r="S113" s="23">
        <v>0</v>
      </c>
      <c r="T113" s="23">
        <v>12453382.99</v>
      </c>
      <c r="U113" s="23">
        <v>219647.13</v>
      </c>
      <c r="V113" s="23">
        <v>3481600.25</v>
      </c>
      <c r="W113" s="23">
        <v>0</v>
      </c>
      <c r="X113" s="23">
        <v>0</v>
      </c>
      <c r="Y113" s="23">
        <v>0</v>
      </c>
      <c r="Z113" s="23">
        <v>34179275.189999998</v>
      </c>
      <c r="AA113" s="23">
        <v>0</v>
      </c>
      <c r="AB113" s="23">
        <v>34179275.189999998</v>
      </c>
      <c r="AC113" s="40">
        <v>8.6114659999999996E-2</v>
      </c>
      <c r="AD113" s="32">
        <v>4.1399999999999999E-2</v>
      </c>
      <c r="AE113" s="23">
        <v>1415452.86</v>
      </c>
      <c r="AF113" s="23">
        <v>0</v>
      </c>
      <c r="AG113" s="23">
        <v>0</v>
      </c>
      <c r="AH113" s="23">
        <v>0</v>
      </c>
      <c r="AI113" s="23">
        <v>378.93</v>
      </c>
      <c r="AJ113" s="23">
        <f t="shared" si="5"/>
        <v>378.93</v>
      </c>
      <c r="AK113" s="23">
        <v>720878.37</v>
      </c>
      <c r="AL113" s="23">
        <v>59222.38</v>
      </c>
      <c r="AM113" s="23">
        <v>105106.19</v>
      </c>
      <c r="AN113" s="23">
        <v>0</v>
      </c>
      <c r="AO113" s="23">
        <v>65819.13</v>
      </c>
      <c r="AP113" s="23">
        <v>0</v>
      </c>
      <c r="AQ113" s="23">
        <v>63863.16</v>
      </c>
      <c r="AR113" s="23">
        <v>10900</v>
      </c>
      <c r="AS113" s="23">
        <v>111.3</v>
      </c>
      <c r="AT113" s="23">
        <v>9981.94</v>
      </c>
      <c r="AU113" s="23">
        <v>31673.55</v>
      </c>
      <c r="AV113" s="23">
        <v>21482.99</v>
      </c>
      <c r="AW113" s="23">
        <v>618.41999999999996</v>
      </c>
      <c r="AX113" s="23">
        <v>2289.7600000000002</v>
      </c>
      <c r="AY113" s="23">
        <v>29486.59</v>
      </c>
      <c r="AZ113" s="23">
        <v>44761</v>
      </c>
      <c r="BA113" s="23">
        <v>0</v>
      </c>
      <c r="BB113" s="23">
        <v>1230556.9099999999</v>
      </c>
      <c r="BC113" s="49">
        <f t="shared" si="6"/>
        <v>0</v>
      </c>
      <c r="BD113" s="23">
        <v>904079.03</v>
      </c>
      <c r="BE113" s="23">
        <v>2144275.17</v>
      </c>
      <c r="BF113" s="23">
        <v>0</v>
      </c>
      <c r="BG113" s="23">
        <v>198295</v>
      </c>
      <c r="BH113" s="23">
        <v>0</v>
      </c>
      <c r="BI113" s="23">
        <v>270103.84000000003</v>
      </c>
      <c r="BJ113" s="23">
        <v>0</v>
      </c>
      <c r="BK113" s="23">
        <v>0</v>
      </c>
      <c r="BL113" s="23">
        <v>0</v>
      </c>
      <c r="BM113" s="23">
        <f t="shared" si="7"/>
        <v>0</v>
      </c>
      <c r="BN113" s="23">
        <v>0</v>
      </c>
      <c r="BO113" s="23">
        <v>5333</v>
      </c>
      <c r="BP113" s="23">
        <v>1461</v>
      </c>
      <c r="BQ113" s="23">
        <v>1</v>
      </c>
      <c r="BR113" s="23">
        <v>0</v>
      </c>
      <c r="BS113" s="23">
        <v>-49</v>
      </c>
      <c r="BT113" s="23">
        <v>-246</v>
      </c>
      <c r="BU113" s="23">
        <v>-239</v>
      </c>
      <c r="BV113" s="23">
        <v>-626</v>
      </c>
      <c r="BW113" s="23">
        <v>45</v>
      </c>
      <c r="BX113" s="23">
        <v>0</v>
      </c>
      <c r="BY113" s="23">
        <v>0</v>
      </c>
      <c r="BZ113" s="23">
        <v>-627</v>
      </c>
      <c r="CA113" s="23">
        <v>-1</v>
      </c>
      <c r="CB113" s="23">
        <v>5052</v>
      </c>
      <c r="CC113" s="23">
        <v>35</v>
      </c>
      <c r="CD113" s="23">
        <v>188</v>
      </c>
      <c r="CE113" s="23">
        <v>78</v>
      </c>
      <c r="CF113" s="23">
        <v>347</v>
      </c>
      <c r="CG113" s="23">
        <v>12</v>
      </c>
      <c r="CH113" s="23">
        <v>2</v>
      </c>
    </row>
    <row r="114" spans="1:86" ht="15.6" customHeight="1" x14ac:dyDescent="0.3">
      <c r="A114" s="21">
        <v>11</v>
      </c>
      <c r="B114" s="22" t="s">
        <v>133</v>
      </c>
      <c r="C114" s="22" t="s">
        <v>134</v>
      </c>
      <c r="D114" s="27" t="s">
        <v>478</v>
      </c>
      <c r="E114" s="27" t="s">
        <v>327</v>
      </c>
      <c r="F114" s="27" t="s">
        <v>467</v>
      </c>
      <c r="G114" s="23">
        <v>88215972.810000002</v>
      </c>
      <c r="H114" s="23">
        <v>88230416.75</v>
      </c>
      <c r="I114" s="23">
        <v>2173767.29</v>
      </c>
      <c r="J114" s="23">
        <f t="shared" si="4"/>
        <v>86042205.519999996</v>
      </c>
      <c r="K114" s="23">
        <v>1467838.72</v>
      </c>
      <c r="L114" s="23">
        <v>8283682.8399999999</v>
      </c>
      <c r="M114" s="23">
        <v>23372310.469999999</v>
      </c>
      <c r="N114" s="23">
        <v>0</v>
      </c>
      <c r="O114" s="23">
        <v>0</v>
      </c>
      <c r="P114" s="23">
        <v>0</v>
      </c>
      <c r="Q114" s="23">
        <v>4224326.25</v>
      </c>
      <c r="R114" s="23">
        <v>0</v>
      </c>
      <c r="S114" s="23">
        <v>0</v>
      </c>
      <c r="T114" s="23">
        <v>32120805.530000001</v>
      </c>
      <c r="U114" s="23">
        <v>531655.93999999994</v>
      </c>
      <c r="V114" s="23">
        <v>12485749.199999999</v>
      </c>
      <c r="W114" s="23">
        <v>0</v>
      </c>
      <c r="X114" s="23">
        <v>0</v>
      </c>
      <c r="Y114" s="23">
        <v>0</v>
      </c>
      <c r="Z114" s="23">
        <v>86027206.010000005</v>
      </c>
      <c r="AA114" s="23">
        <v>10067.700000000001</v>
      </c>
      <c r="AB114" s="23">
        <v>86037273.709999993</v>
      </c>
      <c r="AC114" s="40">
        <v>8.0284159999999993E-2</v>
      </c>
      <c r="AD114" s="32">
        <v>4.1099999999999998E-2</v>
      </c>
      <c r="AE114" s="23">
        <v>3534802.84</v>
      </c>
      <c r="AF114" s="23">
        <v>0</v>
      </c>
      <c r="AG114" s="23">
        <v>0</v>
      </c>
      <c r="AH114" s="23">
        <v>10067.700000000001</v>
      </c>
      <c r="AI114" s="23">
        <v>0</v>
      </c>
      <c r="AJ114" s="23">
        <f t="shared" si="5"/>
        <v>10067.700000000001</v>
      </c>
      <c r="AK114" s="23">
        <v>1626355.7</v>
      </c>
      <c r="AL114" s="23">
        <v>150424.72</v>
      </c>
      <c r="AM114" s="23">
        <v>383121.71</v>
      </c>
      <c r="AN114" s="23">
        <v>25914.1</v>
      </c>
      <c r="AO114" s="23">
        <v>567949.47</v>
      </c>
      <c r="AP114" s="23">
        <v>10298.81</v>
      </c>
      <c r="AQ114" s="23">
        <v>105767.23</v>
      </c>
      <c r="AR114" s="23">
        <v>12600</v>
      </c>
      <c r="AS114" s="23">
        <v>11064</v>
      </c>
      <c r="AT114" s="23">
        <v>0</v>
      </c>
      <c r="AU114" s="23">
        <v>86335.16</v>
      </c>
      <c r="AV114" s="23">
        <v>24212.34</v>
      </c>
      <c r="AW114" s="23">
        <v>3350</v>
      </c>
      <c r="AX114" s="23">
        <v>0</v>
      </c>
      <c r="AY114" s="23">
        <v>42592</v>
      </c>
      <c r="AZ114" s="23">
        <v>144000</v>
      </c>
      <c r="BA114" s="23">
        <v>0</v>
      </c>
      <c r="BB114" s="23">
        <v>3348722.13</v>
      </c>
      <c r="BC114" s="49">
        <f t="shared" si="6"/>
        <v>0</v>
      </c>
      <c r="BD114" s="23">
        <v>1323190.49</v>
      </c>
      <c r="BE114" s="23">
        <v>5759155.0899999999</v>
      </c>
      <c r="BF114" s="23">
        <v>0</v>
      </c>
      <c r="BG114" s="23">
        <v>198295</v>
      </c>
      <c r="BH114" s="23">
        <v>0</v>
      </c>
      <c r="BI114" s="23">
        <v>781595.21</v>
      </c>
      <c r="BJ114" s="23">
        <v>0</v>
      </c>
      <c r="BK114" s="23">
        <v>0</v>
      </c>
      <c r="BL114" s="23">
        <v>0</v>
      </c>
      <c r="BM114" s="23">
        <f t="shared" si="7"/>
        <v>0</v>
      </c>
      <c r="BN114" s="23">
        <v>0</v>
      </c>
      <c r="BO114" s="23">
        <v>15088</v>
      </c>
      <c r="BP114" s="23">
        <v>6684</v>
      </c>
      <c r="BQ114" s="23">
        <v>262</v>
      </c>
      <c r="BR114" s="23">
        <v>-55</v>
      </c>
      <c r="BS114" s="23">
        <v>-88</v>
      </c>
      <c r="BT114" s="23">
        <v>-530</v>
      </c>
      <c r="BU114" s="23">
        <v>-1909</v>
      </c>
      <c r="BV114" s="23">
        <v>-3080</v>
      </c>
      <c r="BW114" s="23">
        <v>0</v>
      </c>
      <c r="BX114" s="23">
        <v>-8</v>
      </c>
      <c r="BY114" s="23">
        <v>0</v>
      </c>
      <c r="BZ114" s="23">
        <v>-1465</v>
      </c>
      <c r="CA114" s="23">
        <v>-1</v>
      </c>
      <c r="CB114" s="23">
        <v>14898</v>
      </c>
      <c r="CC114" s="23">
        <v>40</v>
      </c>
      <c r="CD114" s="23">
        <v>589</v>
      </c>
      <c r="CE114" s="23">
        <v>152</v>
      </c>
      <c r="CF114" s="23">
        <v>625</v>
      </c>
      <c r="CG114" s="23">
        <v>8</v>
      </c>
      <c r="CH114" s="23">
        <v>10</v>
      </c>
    </row>
    <row r="115" spans="1:86" ht="15.6" customHeight="1" x14ac:dyDescent="0.3">
      <c r="A115" s="21">
        <v>11</v>
      </c>
      <c r="B115" s="22" t="s">
        <v>140</v>
      </c>
      <c r="C115" s="22" t="s">
        <v>141</v>
      </c>
      <c r="D115" s="27" t="s">
        <v>479</v>
      </c>
      <c r="E115" s="27" t="s">
        <v>327</v>
      </c>
      <c r="F115" s="27" t="s">
        <v>467</v>
      </c>
      <c r="G115" s="23">
        <v>16006645.85</v>
      </c>
      <c r="H115" s="23">
        <v>16006645.85</v>
      </c>
      <c r="I115" s="23">
        <v>217197.85</v>
      </c>
      <c r="J115" s="23">
        <f t="shared" si="4"/>
        <v>15789448</v>
      </c>
      <c r="K115" s="23">
        <v>257559.27</v>
      </c>
      <c r="L115" s="23">
        <v>1525122.73</v>
      </c>
      <c r="M115" s="23">
        <v>3061442.12</v>
      </c>
      <c r="N115" s="23">
        <v>0</v>
      </c>
      <c r="O115" s="23">
        <v>0</v>
      </c>
      <c r="P115" s="23">
        <v>0</v>
      </c>
      <c r="Q115" s="23">
        <v>484623.28</v>
      </c>
      <c r="R115" s="23">
        <v>0</v>
      </c>
      <c r="S115" s="23">
        <v>0</v>
      </c>
      <c r="T115" s="23">
        <v>8203337.71</v>
      </c>
      <c r="U115" s="23">
        <v>114525.22</v>
      </c>
      <c r="V115" s="23">
        <v>1524299.37</v>
      </c>
      <c r="W115" s="23">
        <v>20796.669999999998</v>
      </c>
      <c r="X115" s="23">
        <v>0</v>
      </c>
      <c r="Y115" s="23">
        <v>0</v>
      </c>
      <c r="Z115" s="23">
        <v>16139100.1</v>
      </c>
      <c r="AA115" s="23">
        <v>20796.669999999998</v>
      </c>
      <c r="AB115" s="23">
        <v>16159896.77</v>
      </c>
      <c r="AC115" s="40">
        <v>8.6607429999999999E-2</v>
      </c>
      <c r="AD115" s="32">
        <v>0.06</v>
      </c>
      <c r="AE115" s="23">
        <v>968190.4</v>
      </c>
      <c r="AF115" s="23">
        <v>0</v>
      </c>
      <c r="AG115" s="23">
        <v>0</v>
      </c>
      <c r="AH115" s="23">
        <v>0</v>
      </c>
      <c r="AI115" s="23">
        <v>172.64</v>
      </c>
      <c r="AJ115" s="23">
        <f t="shared" si="5"/>
        <v>172.64</v>
      </c>
      <c r="AK115" s="23">
        <v>383712.96</v>
      </c>
      <c r="AL115" s="23">
        <v>35676.57</v>
      </c>
      <c r="AM115" s="23">
        <v>93246</v>
      </c>
      <c r="AN115" s="23">
        <v>0</v>
      </c>
      <c r="AO115" s="23">
        <v>41592</v>
      </c>
      <c r="AP115" s="23">
        <v>12328.75</v>
      </c>
      <c r="AQ115" s="23">
        <v>54519.02</v>
      </c>
      <c r="AR115" s="23">
        <v>10900</v>
      </c>
      <c r="AS115" s="23">
        <v>6625</v>
      </c>
      <c r="AT115" s="23">
        <v>7350</v>
      </c>
      <c r="AU115" s="23">
        <v>40615.51</v>
      </c>
      <c r="AV115" s="23">
        <v>11146.53</v>
      </c>
      <c r="AW115" s="23">
        <v>0</v>
      </c>
      <c r="AX115" s="23">
        <v>1033.79</v>
      </c>
      <c r="AY115" s="23">
        <v>9443.32</v>
      </c>
      <c r="AZ115" s="23">
        <v>18078.37</v>
      </c>
      <c r="BA115" s="23">
        <v>0</v>
      </c>
      <c r="BB115" s="23">
        <v>762520.32</v>
      </c>
      <c r="BC115" s="49">
        <f t="shared" si="6"/>
        <v>0</v>
      </c>
      <c r="BD115" s="23">
        <v>296185.07</v>
      </c>
      <c r="BE115" s="23">
        <v>1090109.31</v>
      </c>
      <c r="BF115" s="23">
        <v>0</v>
      </c>
      <c r="BG115" s="23">
        <v>198295</v>
      </c>
      <c r="BH115" s="23">
        <v>0</v>
      </c>
      <c r="BI115" s="23">
        <v>187357.81</v>
      </c>
      <c r="BJ115" s="23">
        <v>0</v>
      </c>
      <c r="BK115" s="23">
        <v>0</v>
      </c>
      <c r="BL115" s="23">
        <v>0</v>
      </c>
      <c r="BM115" s="23">
        <f t="shared" si="7"/>
        <v>0</v>
      </c>
      <c r="BN115" s="23">
        <v>0</v>
      </c>
      <c r="BO115" s="23">
        <v>2190</v>
      </c>
      <c r="BP115" s="23">
        <v>677</v>
      </c>
      <c r="BQ115" s="23">
        <v>5</v>
      </c>
      <c r="BR115" s="23">
        <v>0</v>
      </c>
      <c r="BS115" s="23">
        <v>-13</v>
      </c>
      <c r="BT115" s="23">
        <v>-73</v>
      </c>
      <c r="BU115" s="23">
        <v>-134</v>
      </c>
      <c r="BV115" s="23">
        <v>-239</v>
      </c>
      <c r="BW115" s="23">
        <v>5</v>
      </c>
      <c r="BX115" s="23">
        <v>-2</v>
      </c>
      <c r="BY115" s="23">
        <v>0</v>
      </c>
      <c r="BZ115" s="23">
        <v>-350</v>
      </c>
      <c r="CA115" s="23">
        <v>-1</v>
      </c>
      <c r="CB115" s="23">
        <v>2065</v>
      </c>
      <c r="CC115" s="23">
        <v>4</v>
      </c>
      <c r="CD115" s="23">
        <v>141</v>
      </c>
      <c r="CE115" s="23">
        <v>30</v>
      </c>
      <c r="CF115" s="23">
        <v>138</v>
      </c>
      <c r="CG115" s="23">
        <v>40</v>
      </c>
      <c r="CH115" s="23">
        <v>2</v>
      </c>
    </row>
    <row r="116" spans="1:86" ht="15.6" customHeight="1" x14ac:dyDescent="0.3">
      <c r="A116" s="21">
        <v>11</v>
      </c>
      <c r="B116" s="22" t="s">
        <v>175</v>
      </c>
      <c r="C116" s="22" t="s">
        <v>176</v>
      </c>
      <c r="D116" s="27" t="s">
        <v>480</v>
      </c>
      <c r="E116" s="27" t="s">
        <v>327</v>
      </c>
      <c r="F116" s="27" t="s">
        <v>467</v>
      </c>
      <c r="G116" s="23">
        <v>81121714.989999995</v>
      </c>
      <c r="H116" s="23">
        <v>81121714.989999995</v>
      </c>
      <c r="I116" s="23">
        <v>985458.15</v>
      </c>
      <c r="J116" s="23">
        <f t="shared" si="4"/>
        <v>80136256.839999989</v>
      </c>
      <c r="K116" s="23">
        <v>2434194.0099999998</v>
      </c>
      <c r="L116" s="23">
        <v>10167207.73</v>
      </c>
      <c r="M116" s="23">
        <v>15111387.32</v>
      </c>
      <c r="N116" s="23">
        <v>0</v>
      </c>
      <c r="O116" s="23">
        <v>0</v>
      </c>
      <c r="P116" s="23">
        <v>0</v>
      </c>
      <c r="Q116" s="23">
        <v>3823766.68</v>
      </c>
      <c r="R116" s="23">
        <v>0</v>
      </c>
      <c r="S116" s="23">
        <v>0</v>
      </c>
      <c r="T116" s="23">
        <v>39242921.850000001</v>
      </c>
      <c r="U116" s="23">
        <v>293512.17</v>
      </c>
      <c r="V116" s="23">
        <v>7247009.9299999997</v>
      </c>
      <c r="W116" s="23">
        <v>65588.179999999993</v>
      </c>
      <c r="X116" s="23">
        <v>0</v>
      </c>
      <c r="Y116" s="23">
        <v>0</v>
      </c>
      <c r="Z116" s="23">
        <v>81498357.269999996</v>
      </c>
      <c r="AA116" s="23">
        <v>78516.179999999993</v>
      </c>
      <c r="AB116" s="23">
        <v>81576873.450000003</v>
      </c>
      <c r="AC116" s="40">
        <v>7.1828779999999995E-2</v>
      </c>
      <c r="AD116" s="32">
        <v>3.9E-2</v>
      </c>
      <c r="AE116" s="23">
        <v>3178357.58</v>
      </c>
      <c r="AF116" s="23">
        <v>0</v>
      </c>
      <c r="AG116" s="23">
        <v>0</v>
      </c>
      <c r="AH116" s="23">
        <v>0</v>
      </c>
      <c r="AI116" s="23">
        <v>413.11</v>
      </c>
      <c r="AJ116" s="23">
        <f t="shared" si="5"/>
        <v>413.11</v>
      </c>
      <c r="AK116" s="23">
        <v>1780293.94</v>
      </c>
      <c r="AL116" s="23">
        <v>138713.04999999999</v>
      </c>
      <c r="AM116" s="23">
        <v>439963.09</v>
      </c>
      <c r="AN116" s="23">
        <v>0</v>
      </c>
      <c r="AO116" s="23">
        <v>262914.2</v>
      </c>
      <c r="AP116" s="23">
        <v>4950.3</v>
      </c>
      <c r="AQ116" s="23">
        <v>57384.38</v>
      </c>
      <c r="AR116" s="23">
        <v>11400</v>
      </c>
      <c r="AS116" s="23">
        <v>5305.4</v>
      </c>
      <c r="AT116" s="23">
        <v>3434.36</v>
      </c>
      <c r="AU116" s="23">
        <v>86385.76</v>
      </c>
      <c r="AV116" s="23">
        <v>38533.199999999997</v>
      </c>
      <c r="AW116" s="23">
        <v>21926.45</v>
      </c>
      <c r="AX116" s="23">
        <v>0</v>
      </c>
      <c r="AY116" s="23">
        <v>28715.81</v>
      </c>
      <c r="AZ116" s="23">
        <v>70714.009999999995</v>
      </c>
      <c r="BA116" s="23">
        <v>0</v>
      </c>
      <c r="BB116" s="23">
        <v>3047657.74</v>
      </c>
      <c r="BC116" s="49">
        <f t="shared" si="6"/>
        <v>0</v>
      </c>
      <c r="BD116" s="23">
        <v>1496577.6</v>
      </c>
      <c r="BE116" s="23">
        <v>4330295.91</v>
      </c>
      <c r="BF116" s="23">
        <v>0</v>
      </c>
      <c r="BG116" s="23">
        <v>198294.96</v>
      </c>
      <c r="BH116" s="23">
        <v>0</v>
      </c>
      <c r="BI116" s="23">
        <v>554522.96</v>
      </c>
      <c r="BJ116" s="23">
        <v>0</v>
      </c>
      <c r="BK116" s="23">
        <v>0</v>
      </c>
      <c r="BL116" s="23">
        <v>0</v>
      </c>
      <c r="BM116" s="23">
        <f t="shared" si="7"/>
        <v>0</v>
      </c>
      <c r="BN116" s="23">
        <v>0</v>
      </c>
      <c r="BO116" s="23">
        <v>10391</v>
      </c>
      <c r="BP116" s="23">
        <v>3176</v>
      </c>
      <c r="BQ116" s="23">
        <v>0</v>
      </c>
      <c r="BR116" s="23">
        <v>0</v>
      </c>
      <c r="BS116" s="23">
        <v>-86</v>
      </c>
      <c r="BT116" s="23">
        <v>-272</v>
      </c>
      <c r="BU116" s="23">
        <v>-654</v>
      </c>
      <c r="BV116" s="23">
        <v>-989</v>
      </c>
      <c r="BW116" s="23">
        <v>27</v>
      </c>
      <c r="BX116" s="23">
        <v>0</v>
      </c>
      <c r="BY116" s="23">
        <v>-5</v>
      </c>
      <c r="BZ116" s="23">
        <v>-1390</v>
      </c>
      <c r="CA116" s="23">
        <v>-10</v>
      </c>
      <c r="CB116" s="23">
        <v>10188</v>
      </c>
      <c r="CC116" s="23">
        <v>16</v>
      </c>
      <c r="CD116" s="23">
        <v>517</v>
      </c>
      <c r="CE116" s="23">
        <v>184</v>
      </c>
      <c r="CF116" s="23">
        <v>654</v>
      </c>
      <c r="CG116" s="23">
        <v>6</v>
      </c>
      <c r="CH116" s="23">
        <v>29</v>
      </c>
    </row>
    <row r="117" spans="1:86" ht="15.6" customHeight="1" x14ac:dyDescent="0.3">
      <c r="A117" s="21">
        <v>11</v>
      </c>
      <c r="B117" s="22" t="s">
        <v>192</v>
      </c>
      <c r="C117" s="22" t="s">
        <v>19</v>
      </c>
      <c r="D117" s="27" t="s">
        <v>478</v>
      </c>
      <c r="E117" s="27" t="s">
        <v>327</v>
      </c>
      <c r="F117" s="27" t="s">
        <v>467</v>
      </c>
      <c r="G117" s="23">
        <v>94728661.650000006</v>
      </c>
      <c r="H117" s="23">
        <v>94728661.650000006</v>
      </c>
      <c r="I117" s="23">
        <v>2415515.27</v>
      </c>
      <c r="J117" s="23">
        <f t="shared" si="4"/>
        <v>92313146.38000001</v>
      </c>
      <c r="K117" s="23">
        <v>5943978.29</v>
      </c>
      <c r="L117" s="23">
        <v>8668499.6600000001</v>
      </c>
      <c r="M117" s="23">
        <v>22786928.489999998</v>
      </c>
      <c r="N117" s="23">
        <v>0</v>
      </c>
      <c r="O117" s="23">
        <v>0</v>
      </c>
      <c r="P117" s="23">
        <v>0</v>
      </c>
      <c r="Q117" s="23">
        <v>4794789.49</v>
      </c>
      <c r="R117" s="23">
        <v>0</v>
      </c>
      <c r="S117" s="23">
        <v>0</v>
      </c>
      <c r="T117" s="23">
        <v>30843033</v>
      </c>
      <c r="U117" s="23">
        <v>505871.29</v>
      </c>
      <c r="V117" s="23">
        <v>14902260.48</v>
      </c>
      <c r="W117" s="23">
        <v>107440.53</v>
      </c>
      <c r="X117" s="23">
        <v>0</v>
      </c>
      <c r="Y117" s="23">
        <v>0</v>
      </c>
      <c r="Z117" s="23">
        <v>92280774.239999995</v>
      </c>
      <c r="AA117" s="23">
        <v>107440.53</v>
      </c>
      <c r="AB117" s="23">
        <v>92388214.769999996</v>
      </c>
      <c r="AC117" s="40">
        <v>4.4658749999999997E-2</v>
      </c>
      <c r="AD117" s="32">
        <v>4.1500000000000002E-2</v>
      </c>
      <c r="AE117" s="23">
        <v>3832412.27</v>
      </c>
      <c r="AF117" s="23">
        <v>0</v>
      </c>
      <c r="AG117" s="23">
        <v>0</v>
      </c>
      <c r="AH117" s="23">
        <v>0</v>
      </c>
      <c r="AI117" s="23">
        <v>0</v>
      </c>
      <c r="AJ117" s="23">
        <f t="shared" si="5"/>
        <v>0</v>
      </c>
      <c r="AK117" s="23">
        <v>1979603.66</v>
      </c>
      <c r="AL117" s="23">
        <v>161759.24</v>
      </c>
      <c r="AM117" s="23">
        <v>463209.25</v>
      </c>
      <c r="AN117" s="23">
        <v>0</v>
      </c>
      <c r="AO117" s="23">
        <v>557758.69999999995</v>
      </c>
      <c r="AP117" s="23">
        <v>4978.05</v>
      </c>
      <c r="AQ117" s="23">
        <v>69051.11</v>
      </c>
      <c r="AR117" s="23">
        <v>12600</v>
      </c>
      <c r="AS117" s="23">
        <v>6085.5</v>
      </c>
      <c r="AT117" s="23">
        <v>0</v>
      </c>
      <c r="AU117" s="23">
        <v>130283.72</v>
      </c>
      <c r="AV117" s="23">
        <v>30578.61</v>
      </c>
      <c r="AW117" s="23">
        <v>37920</v>
      </c>
      <c r="AX117" s="23">
        <v>2873.52</v>
      </c>
      <c r="AY117" s="23">
        <v>30750.42</v>
      </c>
      <c r="AZ117" s="23">
        <v>122422.63</v>
      </c>
      <c r="BA117" s="23">
        <v>0</v>
      </c>
      <c r="BB117" s="23">
        <v>3776910.04</v>
      </c>
      <c r="BC117" s="49">
        <f t="shared" si="6"/>
        <v>0</v>
      </c>
      <c r="BD117" s="23">
        <v>1985478.51</v>
      </c>
      <c r="BE117" s="23">
        <v>2244985.09</v>
      </c>
      <c r="BF117" s="23">
        <v>0</v>
      </c>
      <c r="BG117" s="23">
        <v>198295</v>
      </c>
      <c r="BH117" s="23">
        <v>0</v>
      </c>
      <c r="BI117" s="23">
        <v>713308.29</v>
      </c>
      <c r="BJ117" s="23">
        <v>0</v>
      </c>
      <c r="BK117" s="23">
        <v>0</v>
      </c>
      <c r="BL117" s="23">
        <v>0</v>
      </c>
      <c r="BM117" s="23">
        <f t="shared" si="7"/>
        <v>0</v>
      </c>
      <c r="BN117" s="23">
        <v>0</v>
      </c>
      <c r="BO117" s="23">
        <v>16303</v>
      </c>
      <c r="BP117" s="23">
        <v>7812</v>
      </c>
      <c r="BQ117" s="23">
        <v>1</v>
      </c>
      <c r="BR117" s="23">
        <v>-1</v>
      </c>
      <c r="BS117" s="23">
        <v>-98</v>
      </c>
      <c r="BT117" s="23">
        <v>-386</v>
      </c>
      <c r="BU117" s="23">
        <v>-1789</v>
      </c>
      <c r="BV117" s="23">
        <v>-2503</v>
      </c>
      <c r="BW117" s="23">
        <v>19</v>
      </c>
      <c r="BX117" s="23">
        <v>-4</v>
      </c>
      <c r="BY117" s="23">
        <v>0</v>
      </c>
      <c r="BZ117" s="23">
        <v>-1631</v>
      </c>
      <c r="CA117" s="23">
        <v>-4</v>
      </c>
      <c r="CB117" s="23">
        <v>17719</v>
      </c>
      <c r="CC117" s="23">
        <v>122</v>
      </c>
      <c r="CD117" s="23">
        <v>551</v>
      </c>
      <c r="CE117" s="23">
        <v>163</v>
      </c>
      <c r="CF117" s="23">
        <v>929</v>
      </c>
      <c r="CG117" s="23">
        <v>2</v>
      </c>
      <c r="CH117" s="23">
        <v>21</v>
      </c>
    </row>
    <row r="118" spans="1:86" ht="15.6" customHeight="1" x14ac:dyDescent="0.3">
      <c r="A118" s="21">
        <v>12</v>
      </c>
      <c r="B118" s="22" t="s">
        <v>34</v>
      </c>
      <c r="C118" s="22" t="s">
        <v>35</v>
      </c>
      <c r="D118" s="27" t="s">
        <v>481</v>
      </c>
      <c r="E118" s="33" t="s">
        <v>317</v>
      </c>
      <c r="F118" s="27" t="s">
        <v>482</v>
      </c>
      <c r="G118" s="23">
        <v>43342065.799999997</v>
      </c>
      <c r="H118" s="23">
        <v>43342496.520000003</v>
      </c>
      <c r="I118" s="23">
        <v>208977.23</v>
      </c>
      <c r="J118" s="23">
        <f t="shared" si="4"/>
        <v>43133088.57</v>
      </c>
      <c r="K118" s="23">
        <v>0</v>
      </c>
      <c r="L118" s="23">
        <v>4112138.71</v>
      </c>
      <c r="M118" s="23">
        <v>5055352.6399999997</v>
      </c>
      <c r="N118" s="23">
        <v>0</v>
      </c>
      <c r="O118" s="23">
        <v>0</v>
      </c>
      <c r="P118" s="23">
        <v>87606.62</v>
      </c>
      <c r="Q118" s="23">
        <v>5001725.72</v>
      </c>
      <c r="R118" s="23">
        <v>0</v>
      </c>
      <c r="S118" s="23">
        <v>0</v>
      </c>
      <c r="T118" s="23">
        <v>23297456.739999998</v>
      </c>
      <c r="U118" s="23">
        <v>125615.7</v>
      </c>
      <c r="V118" s="23">
        <v>3529327.97</v>
      </c>
      <c r="W118" s="23">
        <v>0</v>
      </c>
      <c r="X118" s="23">
        <v>0</v>
      </c>
      <c r="Y118" s="23">
        <v>0</v>
      </c>
      <c r="Z118" s="23">
        <v>41209501.310000002</v>
      </c>
      <c r="AA118" s="23">
        <v>2078984.7</v>
      </c>
      <c r="AB118" s="23">
        <v>43288486.009999998</v>
      </c>
      <c r="AC118" s="40">
        <v>7.0061860000000004E-2</v>
      </c>
      <c r="AD118" s="32">
        <v>5.0299999999999997E-2</v>
      </c>
      <c r="AE118" s="23">
        <v>2074252.66</v>
      </c>
      <c r="AF118" s="23">
        <v>0</v>
      </c>
      <c r="AG118" s="23">
        <v>0</v>
      </c>
      <c r="AH118" s="23">
        <v>430.72</v>
      </c>
      <c r="AI118" s="23">
        <v>0</v>
      </c>
      <c r="AJ118" s="23">
        <f t="shared" si="5"/>
        <v>430.72</v>
      </c>
      <c r="AK118" s="23">
        <v>1096674.26</v>
      </c>
      <c r="AL118" s="23">
        <v>101816.87</v>
      </c>
      <c r="AM118" s="23">
        <v>227326.21</v>
      </c>
      <c r="AN118" s="23">
        <v>0</v>
      </c>
      <c r="AO118" s="23">
        <v>125009.92</v>
      </c>
      <c r="AP118" s="23">
        <v>37113.760000000002</v>
      </c>
      <c r="AQ118" s="23">
        <v>52123.040000000001</v>
      </c>
      <c r="AR118" s="23">
        <v>24311</v>
      </c>
      <c r="AS118" s="23">
        <v>4275</v>
      </c>
      <c r="AT118" s="23">
        <v>0</v>
      </c>
      <c r="AU118" s="23">
        <v>88751.360000000001</v>
      </c>
      <c r="AV118" s="23">
        <v>29127.53</v>
      </c>
      <c r="AW118" s="23">
        <v>0</v>
      </c>
      <c r="AX118" s="23">
        <v>28153.46</v>
      </c>
      <c r="AY118" s="23">
        <v>20893.62</v>
      </c>
      <c r="AZ118" s="23">
        <v>104791.61</v>
      </c>
      <c r="BA118" s="23">
        <v>0</v>
      </c>
      <c r="BB118" s="23">
        <v>1993078.94</v>
      </c>
      <c r="BC118" s="49">
        <f t="shared" si="6"/>
        <v>0</v>
      </c>
      <c r="BD118" s="23">
        <v>1081404.07</v>
      </c>
      <c r="BE118" s="23">
        <v>1955221.71</v>
      </c>
      <c r="BF118" s="23">
        <v>96.58</v>
      </c>
      <c r="BG118" s="23">
        <v>198295</v>
      </c>
      <c r="BH118" s="23">
        <v>0</v>
      </c>
      <c r="BI118" s="23">
        <v>312959.51</v>
      </c>
      <c r="BJ118" s="23">
        <v>0</v>
      </c>
      <c r="BK118" s="23">
        <v>0</v>
      </c>
      <c r="BL118" s="23">
        <v>0</v>
      </c>
      <c r="BM118" s="23">
        <f t="shared" si="7"/>
        <v>0</v>
      </c>
      <c r="BN118" s="23">
        <v>0</v>
      </c>
      <c r="BO118" s="23">
        <v>7186</v>
      </c>
      <c r="BP118" s="23">
        <v>1363</v>
      </c>
      <c r="BQ118" s="23">
        <v>0</v>
      </c>
      <c r="BR118" s="23">
        <v>0</v>
      </c>
      <c r="BS118" s="23">
        <v>-53</v>
      </c>
      <c r="BT118" s="23">
        <v>-131</v>
      </c>
      <c r="BU118" s="23">
        <v>-185</v>
      </c>
      <c r="BV118" s="23">
        <v>-313</v>
      </c>
      <c r="BW118" s="23">
        <v>40</v>
      </c>
      <c r="BX118" s="23">
        <v>0</v>
      </c>
      <c r="BY118" s="23">
        <v>36</v>
      </c>
      <c r="BZ118" s="23">
        <v>-1245</v>
      </c>
      <c r="CA118" s="23">
        <v>-4</v>
      </c>
      <c r="CB118" s="23">
        <v>6694</v>
      </c>
      <c r="CC118" s="23">
        <v>3</v>
      </c>
      <c r="CD118" s="23">
        <v>234</v>
      </c>
      <c r="CE118" s="23">
        <v>174</v>
      </c>
      <c r="CF118" s="23">
        <v>835</v>
      </c>
      <c r="CG118" s="23">
        <v>2</v>
      </c>
      <c r="CH118" s="23">
        <v>4</v>
      </c>
    </row>
    <row r="119" spans="1:86" ht="15.6" customHeight="1" x14ac:dyDescent="0.3">
      <c r="A119" s="21">
        <v>12</v>
      </c>
      <c r="B119" s="22" t="s">
        <v>36</v>
      </c>
      <c r="C119" s="22" t="s">
        <v>37</v>
      </c>
      <c r="D119" s="27" t="s">
        <v>483</v>
      </c>
      <c r="E119" s="33" t="s">
        <v>317</v>
      </c>
      <c r="F119" s="27" t="s">
        <v>482</v>
      </c>
      <c r="G119" s="23">
        <v>16021673.42</v>
      </c>
      <c r="H119" s="23">
        <v>16021673.42</v>
      </c>
      <c r="I119" s="23">
        <v>34188.800000000003</v>
      </c>
      <c r="J119" s="23">
        <f t="shared" si="4"/>
        <v>15987484.619999999</v>
      </c>
      <c r="K119" s="23">
        <v>0</v>
      </c>
      <c r="L119" s="23">
        <v>1436495.96</v>
      </c>
      <c r="M119" s="23">
        <v>2885717.5</v>
      </c>
      <c r="N119" s="23">
        <v>0</v>
      </c>
      <c r="O119" s="23">
        <v>0</v>
      </c>
      <c r="P119" s="23">
        <v>0</v>
      </c>
      <c r="Q119" s="23">
        <v>1339754.3600000001</v>
      </c>
      <c r="R119" s="23">
        <v>0</v>
      </c>
      <c r="S119" s="23">
        <v>0</v>
      </c>
      <c r="T119" s="23">
        <v>7779673.2300000004</v>
      </c>
      <c r="U119" s="23">
        <v>60341.52</v>
      </c>
      <c r="V119" s="23">
        <v>1487269.67</v>
      </c>
      <c r="W119" s="23">
        <v>0</v>
      </c>
      <c r="X119" s="23">
        <v>0</v>
      </c>
      <c r="Y119" s="23">
        <v>0</v>
      </c>
      <c r="Z119" s="23">
        <v>14989252.24</v>
      </c>
      <c r="AA119" s="23">
        <v>1086786.3999999999</v>
      </c>
      <c r="AB119" s="23">
        <v>16076038.640000001</v>
      </c>
      <c r="AC119" s="40">
        <v>7.6627059999999997E-2</v>
      </c>
      <c r="AD119" s="32">
        <v>7.2499999999999995E-2</v>
      </c>
      <c r="AE119" s="23">
        <v>1086786.3999999999</v>
      </c>
      <c r="AF119" s="23">
        <v>0</v>
      </c>
      <c r="AG119" s="23">
        <v>0</v>
      </c>
      <c r="AH119" s="23">
        <v>0</v>
      </c>
      <c r="AI119" s="23">
        <v>0</v>
      </c>
      <c r="AJ119" s="23">
        <f t="shared" si="5"/>
        <v>0</v>
      </c>
      <c r="AK119" s="23">
        <v>422144.92</v>
      </c>
      <c r="AL119" s="23">
        <v>38538.31</v>
      </c>
      <c r="AM119" s="23">
        <v>102419.49</v>
      </c>
      <c r="AN119" s="23">
        <v>0</v>
      </c>
      <c r="AO119" s="23">
        <v>29295</v>
      </c>
      <c r="AP119" s="23">
        <v>0</v>
      </c>
      <c r="AQ119" s="23">
        <v>56266.73</v>
      </c>
      <c r="AR119" s="23">
        <v>11060</v>
      </c>
      <c r="AS119" s="23">
        <v>75425.929999999993</v>
      </c>
      <c r="AT119" s="23">
        <v>1831.51</v>
      </c>
      <c r="AU119" s="23">
        <v>33778.07</v>
      </c>
      <c r="AV119" s="23">
        <v>17409.37</v>
      </c>
      <c r="AW119" s="23">
        <v>0</v>
      </c>
      <c r="AX119" s="23">
        <v>0</v>
      </c>
      <c r="AY119" s="23">
        <v>16485.060000000001</v>
      </c>
      <c r="AZ119" s="23">
        <v>21039.21</v>
      </c>
      <c r="BA119" s="23">
        <v>0</v>
      </c>
      <c r="BB119" s="23">
        <v>879963.23</v>
      </c>
      <c r="BC119" s="49">
        <f t="shared" si="6"/>
        <v>0</v>
      </c>
      <c r="BD119" s="23">
        <v>114479.65</v>
      </c>
      <c r="BE119" s="23">
        <v>1113214.1100000001</v>
      </c>
      <c r="BF119" s="23">
        <v>0</v>
      </c>
      <c r="BG119" s="23">
        <v>198295</v>
      </c>
      <c r="BH119" s="23">
        <v>0</v>
      </c>
      <c r="BI119" s="23">
        <v>213723.46</v>
      </c>
      <c r="BJ119" s="23">
        <v>0</v>
      </c>
      <c r="BK119" s="23">
        <v>0</v>
      </c>
      <c r="BL119" s="23">
        <v>0</v>
      </c>
      <c r="BM119" s="23">
        <f t="shared" si="7"/>
        <v>0</v>
      </c>
      <c r="BN119" s="23">
        <v>0</v>
      </c>
      <c r="BO119" s="23">
        <v>2744</v>
      </c>
      <c r="BP119" s="23">
        <v>575</v>
      </c>
      <c r="BQ119" s="23">
        <v>6</v>
      </c>
      <c r="BR119" s="23">
        <v>0</v>
      </c>
      <c r="BS119" s="23">
        <v>-11</v>
      </c>
      <c r="BT119" s="23">
        <v>-73</v>
      </c>
      <c r="BU119" s="23">
        <v>-53</v>
      </c>
      <c r="BV119" s="23">
        <v>-132</v>
      </c>
      <c r="BW119" s="23">
        <v>0</v>
      </c>
      <c r="BX119" s="23">
        <v>0</v>
      </c>
      <c r="BY119" s="23">
        <v>-1</v>
      </c>
      <c r="BZ119" s="23">
        <v>-521</v>
      </c>
      <c r="CA119" s="23">
        <v>-3</v>
      </c>
      <c r="CB119" s="23">
        <v>2531</v>
      </c>
      <c r="CC119" s="23">
        <v>0</v>
      </c>
      <c r="CD119" s="23">
        <v>83</v>
      </c>
      <c r="CE119" s="23">
        <v>52</v>
      </c>
      <c r="CF119" s="23">
        <v>378</v>
      </c>
      <c r="CG119" s="23">
        <v>5</v>
      </c>
      <c r="CH119" s="23">
        <v>3</v>
      </c>
    </row>
    <row r="120" spans="1:86" ht="15.6" customHeight="1" x14ac:dyDescent="0.3">
      <c r="A120" s="21">
        <v>12</v>
      </c>
      <c r="B120" s="22" t="s">
        <v>78</v>
      </c>
      <c r="C120" s="22" t="s">
        <v>79</v>
      </c>
      <c r="D120" s="27" t="s">
        <v>484</v>
      </c>
      <c r="E120" s="33" t="s">
        <v>317</v>
      </c>
      <c r="F120" s="27" t="s">
        <v>485</v>
      </c>
      <c r="G120" s="23">
        <v>3259979.59</v>
      </c>
      <c r="H120" s="23">
        <v>3260099.72</v>
      </c>
      <c r="I120" s="23">
        <v>5748.31</v>
      </c>
      <c r="J120" s="23">
        <f t="shared" si="4"/>
        <v>3254231.28</v>
      </c>
      <c r="K120" s="23">
        <v>7481.83</v>
      </c>
      <c r="L120" s="23">
        <v>36619.949999999997</v>
      </c>
      <c r="M120" s="23">
        <v>314344.84000000003</v>
      </c>
      <c r="N120" s="23">
        <v>0</v>
      </c>
      <c r="O120" s="23">
        <v>0</v>
      </c>
      <c r="P120" s="23">
        <v>0</v>
      </c>
      <c r="Q120" s="23">
        <v>216234.79</v>
      </c>
      <c r="R120" s="23">
        <v>0</v>
      </c>
      <c r="S120" s="23">
        <v>0</v>
      </c>
      <c r="T120" s="23">
        <v>2248641.2000000002</v>
      </c>
      <c r="U120" s="23">
        <v>0</v>
      </c>
      <c r="V120" s="23">
        <v>164947.35</v>
      </c>
      <c r="W120" s="23">
        <v>0</v>
      </c>
      <c r="X120" s="23">
        <v>0</v>
      </c>
      <c r="Y120" s="23">
        <v>0</v>
      </c>
      <c r="Z120" s="23">
        <v>2988269.96</v>
      </c>
      <c r="AA120" s="23">
        <v>260691.16</v>
      </c>
      <c r="AB120" s="23">
        <v>3248961.12</v>
      </c>
      <c r="AC120" s="40">
        <v>5.1740290000000001E-2</v>
      </c>
      <c r="AD120" s="32">
        <v>8.72E-2</v>
      </c>
      <c r="AE120" s="23">
        <v>260571.03</v>
      </c>
      <c r="AF120" s="23">
        <v>0</v>
      </c>
      <c r="AG120" s="23">
        <v>0</v>
      </c>
      <c r="AH120" s="23">
        <v>120.13</v>
      </c>
      <c r="AI120" s="23">
        <v>3.39</v>
      </c>
      <c r="AJ120" s="23">
        <f t="shared" si="5"/>
        <v>123.52</v>
      </c>
      <c r="AK120" s="23">
        <v>54454.49</v>
      </c>
      <c r="AL120" s="23">
        <v>3920.61</v>
      </c>
      <c r="AM120" s="23">
        <v>6461.37</v>
      </c>
      <c r="AN120" s="23">
        <v>0</v>
      </c>
      <c r="AO120" s="23">
        <v>1171.8699999999999</v>
      </c>
      <c r="AP120" s="23">
        <v>0</v>
      </c>
      <c r="AQ120" s="23">
        <v>8893.36</v>
      </c>
      <c r="AR120" s="23">
        <v>4899</v>
      </c>
      <c r="AS120" s="23">
        <v>0</v>
      </c>
      <c r="AT120" s="23">
        <v>0</v>
      </c>
      <c r="AU120" s="23">
        <v>8361.7800000000007</v>
      </c>
      <c r="AV120" s="23">
        <v>1335</v>
      </c>
      <c r="AW120" s="23">
        <v>0</v>
      </c>
      <c r="AX120" s="23">
        <v>1200</v>
      </c>
      <c r="AY120" s="23">
        <v>0</v>
      </c>
      <c r="AZ120" s="23">
        <v>265</v>
      </c>
      <c r="BA120" s="23">
        <v>74741</v>
      </c>
      <c r="BB120" s="23">
        <v>101462.13</v>
      </c>
      <c r="BC120" s="49">
        <f t="shared" si="6"/>
        <v>0.73663937471054464</v>
      </c>
      <c r="BD120" s="23">
        <v>164747.29999999999</v>
      </c>
      <c r="BE120" s="23">
        <v>3925</v>
      </c>
      <c r="BF120" s="23">
        <v>0</v>
      </c>
      <c r="BG120" s="23">
        <v>162139.51</v>
      </c>
      <c r="BH120" s="23">
        <v>0</v>
      </c>
      <c r="BI120" s="23">
        <v>13889.98</v>
      </c>
      <c r="BJ120" s="23">
        <v>0</v>
      </c>
      <c r="BK120" s="23">
        <v>0</v>
      </c>
      <c r="BL120" s="23">
        <v>0</v>
      </c>
      <c r="BM120" s="23">
        <f t="shared" si="7"/>
        <v>0</v>
      </c>
      <c r="BN120" s="23">
        <v>0</v>
      </c>
      <c r="BO120" s="23">
        <v>456</v>
      </c>
      <c r="BP120" s="23">
        <v>72</v>
      </c>
      <c r="BQ120" s="23">
        <v>0</v>
      </c>
      <c r="BR120" s="23">
        <v>0</v>
      </c>
      <c r="BS120" s="23">
        <v>-3</v>
      </c>
      <c r="BT120" s="23">
        <v>-10</v>
      </c>
      <c r="BU120" s="23">
        <v>-7</v>
      </c>
      <c r="BV120" s="23">
        <v>-16</v>
      </c>
      <c r="BW120" s="23">
        <v>0</v>
      </c>
      <c r="BX120" s="23">
        <v>0</v>
      </c>
      <c r="BY120" s="23">
        <v>0</v>
      </c>
      <c r="BZ120" s="23">
        <v>-94</v>
      </c>
      <c r="CA120" s="23">
        <v>-1</v>
      </c>
      <c r="CB120" s="23">
        <v>397</v>
      </c>
      <c r="CC120" s="23">
        <v>3</v>
      </c>
      <c r="CD120" s="23">
        <v>31</v>
      </c>
      <c r="CE120" s="23">
        <v>10</v>
      </c>
      <c r="CF120" s="23">
        <v>53</v>
      </c>
      <c r="CG120" s="23">
        <v>0</v>
      </c>
      <c r="CH120" s="23">
        <v>0</v>
      </c>
    </row>
    <row r="121" spans="1:86" ht="15.6" customHeight="1" x14ac:dyDescent="0.3">
      <c r="A121" s="21">
        <v>12</v>
      </c>
      <c r="B121" s="22" t="s">
        <v>81</v>
      </c>
      <c r="C121" s="22" t="s">
        <v>82</v>
      </c>
      <c r="D121" s="27" t="s">
        <v>486</v>
      </c>
      <c r="E121" s="27" t="s">
        <v>327</v>
      </c>
      <c r="F121" s="27" t="s">
        <v>487</v>
      </c>
      <c r="G121" s="23">
        <v>3046273.99</v>
      </c>
      <c r="H121" s="23">
        <v>3046273.99</v>
      </c>
      <c r="I121" s="23">
        <v>13043.35</v>
      </c>
      <c r="J121" s="23">
        <f t="shared" si="4"/>
        <v>3033230.64</v>
      </c>
      <c r="K121" s="23">
        <v>34053.339999999997</v>
      </c>
      <c r="L121" s="23">
        <v>365484.15</v>
      </c>
      <c r="M121" s="23">
        <v>214007.87</v>
      </c>
      <c r="N121" s="23">
        <v>0</v>
      </c>
      <c r="O121" s="23">
        <v>0</v>
      </c>
      <c r="P121" s="23">
        <v>0</v>
      </c>
      <c r="Q121" s="23">
        <v>194117.26</v>
      </c>
      <c r="R121" s="23">
        <v>0</v>
      </c>
      <c r="S121" s="23">
        <v>0</v>
      </c>
      <c r="T121" s="23">
        <v>1794458.51</v>
      </c>
      <c r="U121" s="23">
        <v>20454.34</v>
      </c>
      <c r="V121" s="23">
        <v>212941.21</v>
      </c>
      <c r="W121" s="23">
        <v>1301.25</v>
      </c>
      <c r="X121" s="23">
        <v>0</v>
      </c>
      <c r="Y121" s="23">
        <v>0</v>
      </c>
      <c r="Z121" s="23">
        <v>2835516.68</v>
      </c>
      <c r="AA121" s="23">
        <v>284865.55</v>
      </c>
      <c r="AB121" s="23">
        <v>3120382.23</v>
      </c>
      <c r="AC121" s="40">
        <v>3.022335E-2</v>
      </c>
      <c r="AD121" s="32">
        <v>0.1</v>
      </c>
      <c r="AE121" s="23">
        <v>283564.3</v>
      </c>
      <c r="AF121" s="23">
        <v>0</v>
      </c>
      <c r="AG121" s="23">
        <v>0</v>
      </c>
      <c r="AH121" s="23">
        <v>0</v>
      </c>
      <c r="AI121" s="23">
        <v>0</v>
      </c>
      <c r="AJ121" s="23">
        <f t="shared" si="5"/>
        <v>0</v>
      </c>
      <c r="AK121" s="23">
        <v>75008.2</v>
      </c>
      <c r="AL121" s="23">
        <v>5837.34</v>
      </c>
      <c r="AM121" s="23">
        <v>13614.16</v>
      </c>
      <c r="AN121" s="23">
        <v>0</v>
      </c>
      <c r="AO121" s="23">
        <v>18513.98</v>
      </c>
      <c r="AP121" s="23">
        <v>0</v>
      </c>
      <c r="AQ121" s="23">
        <v>7301.25</v>
      </c>
      <c r="AR121" s="23">
        <v>4773</v>
      </c>
      <c r="AS121" s="23">
        <v>1500</v>
      </c>
      <c r="AT121" s="23">
        <v>5128.12</v>
      </c>
      <c r="AU121" s="23">
        <v>11625.78</v>
      </c>
      <c r="AV121" s="23">
        <v>7722.03</v>
      </c>
      <c r="AW121" s="23">
        <v>0</v>
      </c>
      <c r="AX121" s="23">
        <v>0</v>
      </c>
      <c r="AY121" s="23">
        <v>2300.0700000000002</v>
      </c>
      <c r="AZ121" s="23">
        <v>9412.82</v>
      </c>
      <c r="BA121" s="23">
        <v>145298.62</v>
      </c>
      <c r="BB121" s="23">
        <v>173468.2</v>
      </c>
      <c r="BC121" s="49">
        <f t="shared" si="6"/>
        <v>0.83760954457358749</v>
      </c>
      <c r="BD121" s="23">
        <v>39016</v>
      </c>
      <c r="BE121" s="23">
        <v>53052.59</v>
      </c>
      <c r="BF121" s="23">
        <v>0</v>
      </c>
      <c r="BG121" s="23">
        <v>110102.2</v>
      </c>
      <c r="BH121" s="23">
        <v>0</v>
      </c>
      <c r="BI121" s="23">
        <v>0</v>
      </c>
      <c r="BJ121" s="23">
        <v>0</v>
      </c>
      <c r="BK121" s="23">
        <v>0</v>
      </c>
      <c r="BL121" s="23">
        <v>0</v>
      </c>
      <c r="BM121" s="23">
        <f t="shared" si="7"/>
        <v>0</v>
      </c>
      <c r="BN121" s="23">
        <v>0</v>
      </c>
      <c r="BO121" s="23">
        <v>414</v>
      </c>
      <c r="BP121" s="23">
        <v>117</v>
      </c>
      <c r="BQ121" s="23">
        <v>1</v>
      </c>
      <c r="BR121" s="23">
        <v>0</v>
      </c>
      <c r="BS121" s="23">
        <v>-9</v>
      </c>
      <c r="BT121" s="23">
        <v>-25</v>
      </c>
      <c r="BU121" s="23">
        <v>-31</v>
      </c>
      <c r="BV121" s="23">
        <v>-24</v>
      </c>
      <c r="BW121" s="23">
        <v>0</v>
      </c>
      <c r="BX121" s="23">
        <v>0</v>
      </c>
      <c r="BY121" s="23">
        <v>-1</v>
      </c>
      <c r="BZ121" s="23">
        <v>-91</v>
      </c>
      <c r="CA121" s="23">
        <v>-1</v>
      </c>
      <c r="CB121" s="23">
        <v>350</v>
      </c>
      <c r="CC121" s="23">
        <v>0</v>
      </c>
      <c r="CD121" s="23">
        <v>27</v>
      </c>
      <c r="CE121" s="23">
        <v>20</v>
      </c>
      <c r="CF121" s="23">
        <v>44</v>
      </c>
      <c r="CG121" s="23">
        <v>0</v>
      </c>
      <c r="CH121" s="23">
        <v>2</v>
      </c>
    </row>
    <row r="122" spans="1:86" ht="15.6" customHeight="1" x14ac:dyDescent="0.3">
      <c r="A122" s="21">
        <v>12</v>
      </c>
      <c r="B122" s="22" t="s">
        <v>194</v>
      </c>
      <c r="C122" s="22" t="s">
        <v>145</v>
      </c>
      <c r="D122" s="27" t="s">
        <v>488</v>
      </c>
      <c r="E122" s="27" t="s">
        <v>335</v>
      </c>
      <c r="F122" s="27" t="s">
        <v>487</v>
      </c>
      <c r="G122" s="23">
        <v>11783080.140000001</v>
      </c>
      <c r="H122" s="23">
        <v>11783380.15</v>
      </c>
      <c r="I122" s="23">
        <v>64930.7</v>
      </c>
      <c r="J122" s="23">
        <f t="shared" si="4"/>
        <v>11718149.440000001</v>
      </c>
      <c r="K122" s="23">
        <v>0</v>
      </c>
      <c r="L122" s="23">
        <v>1088906.53</v>
      </c>
      <c r="M122" s="23">
        <v>2154659.9300000002</v>
      </c>
      <c r="N122" s="23">
        <v>0</v>
      </c>
      <c r="O122" s="23">
        <v>0</v>
      </c>
      <c r="P122" s="23">
        <v>0</v>
      </c>
      <c r="Q122" s="23">
        <v>702349.9</v>
      </c>
      <c r="R122" s="23">
        <v>0</v>
      </c>
      <c r="S122" s="23">
        <v>0</v>
      </c>
      <c r="T122" s="23">
        <v>6718610.3799999999</v>
      </c>
      <c r="U122" s="23">
        <v>24180.95</v>
      </c>
      <c r="V122" s="23">
        <v>689255.48</v>
      </c>
      <c r="W122" s="23">
        <v>0</v>
      </c>
      <c r="X122" s="23">
        <v>0</v>
      </c>
      <c r="Y122" s="23">
        <v>0</v>
      </c>
      <c r="Z122" s="23">
        <v>11377963.17</v>
      </c>
      <c r="AA122" s="23">
        <v>683011.49</v>
      </c>
      <c r="AB122" s="23">
        <v>12060974.66</v>
      </c>
      <c r="AC122" s="40">
        <v>1.22649E-2</v>
      </c>
      <c r="AD122" s="32">
        <v>0.06</v>
      </c>
      <c r="AE122" s="23">
        <v>682711.48</v>
      </c>
      <c r="AF122" s="23">
        <v>0</v>
      </c>
      <c r="AG122" s="23">
        <v>0</v>
      </c>
      <c r="AH122" s="23">
        <v>300.01</v>
      </c>
      <c r="AI122" s="23">
        <v>42.68</v>
      </c>
      <c r="AJ122" s="23">
        <f t="shared" si="5"/>
        <v>342.69</v>
      </c>
      <c r="AK122" s="23">
        <v>284442.55</v>
      </c>
      <c r="AL122" s="23">
        <v>21927.47</v>
      </c>
      <c r="AM122" s="23">
        <v>62685.88</v>
      </c>
      <c r="AN122" s="23">
        <v>0</v>
      </c>
      <c r="AO122" s="23">
        <v>28797.51</v>
      </c>
      <c r="AP122" s="23">
        <v>0</v>
      </c>
      <c r="AQ122" s="23">
        <v>38478.160000000003</v>
      </c>
      <c r="AR122" s="23">
        <v>9963</v>
      </c>
      <c r="AS122" s="23">
        <v>1500</v>
      </c>
      <c r="AT122" s="23">
        <v>7625</v>
      </c>
      <c r="AU122" s="23">
        <v>15094.18</v>
      </c>
      <c r="AV122" s="23">
        <v>14589.65</v>
      </c>
      <c r="AW122" s="23">
        <v>0</v>
      </c>
      <c r="AX122" s="23">
        <v>3702.93</v>
      </c>
      <c r="AY122" s="23">
        <v>4251.3900000000003</v>
      </c>
      <c r="AZ122" s="23">
        <v>12215.92</v>
      </c>
      <c r="BA122" s="23">
        <v>0</v>
      </c>
      <c r="BB122" s="23">
        <v>525302.34</v>
      </c>
      <c r="BC122" s="49">
        <f t="shared" si="6"/>
        <v>0</v>
      </c>
      <c r="BD122" s="23">
        <v>93867.97</v>
      </c>
      <c r="BE122" s="23">
        <v>50650.31</v>
      </c>
      <c r="BF122" s="23">
        <v>0</v>
      </c>
      <c r="BG122" s="23">
        <v>198295</v>
      </c>
      <c r="BH122" s="23">
        <v>0</v>
      </c>
      <c r="BI122" s="23">
        <v>76599.58</v>
      </c>
      <c r="BJ122" s="23">
        <v>0</v>
      </c>
      <c r="BK122" s="23">
        <v>0</v>
      </c>
      <c r="BL122" s="23">
        <v>0</v>
      </c>
      <c r="BM122" s="23">
        <f t="shared" si="7"/>
        <v>0</v>
      </c>
      <c r="BN122" s="23">
        <v>0</v>
      </c>
      <c r="BO122" s="23">
        <v>1443</v>
      </c>
      <c r="BP122" s="23">
        <v>331</v>
      </c>
      <c r="BQ122" s="23">
        <v>0</v>
      </c>
      <c r="BR122" s="23">
        <v>0</v>
      </c>
      <c r="BS122" s="23">
        <v>-9</v>
      </c>
      <c r="BT122" s="23">
        <v>-62</v>
      </c>
      <c r="BU122" s="23">
        <v>-43</v>
      </c>
      <c r="BV122" s="23">
        <v>-134</v>
      </c>
      <c r="BW122" s="23">
        <v>0</v>
      </c>
      <c r="BX122" s="23">
        <v>0</v>
      </c>
      <c r="BY122" s="23">
        <v>12</v>
      </c>
      <c r="BZ122" s="23">
        <v>-284</v>
      </c>
      <c r="CA122" s="23">
        <v>-6</v>
      </c>
      <c r="CB122" s="23">
        <v>1248</v>
      </c>
      <c r="CC122" s="23">
        <v>0</v>
      </c>
      <c r="CD122" s="23">
        <v>122</v>
      </c>
      <c r="CE122" s="23">
        <v>51</v>
      </c>
      <c r="CF122" s="23">
        <v>99</v>
      </c>
      <c r="CG122" s="23">
        <v>6</v>
      </c>
      <c r="CH122" s="23">
        <v>6</v>
      </c>
    </row>
    <row r="123" spans="1:86" ht="15.6" customHeight="1" x14ac:dyDescent="0.3">
      <c r="A123" s="21">
        <v>12</v>
      </c>
      <c r="B123" s="22" t="s">
        <v>197</v>
      </c>
      <c r="C123" s="22" t="s">
        <v>198</v>
      </c>
      <c r="D123" s="27" t="s">
        <v>489</v>
      </c>
      <c r="E123" s="33" t="s">
        <v>317</v>
      </c>
      <c r="F123" s="27" t="s">
        <v>490</v>
      </c>
      <c r="G123" s="23">
        <v>3407801.26</v>
      </c>
      <c r="H123" s="23">
        <v>3408277.04</v>
      </c>
      <c r="I123" s="23">
        <v>10110.31</v>
      </c>
      <c r="J123" s="23">
        <f t="shared" si="4"/>
        <v>3397690.9499999997</v>
      </c>
      <c r="K123" s="23">
        <v>0</v>
      </c>
      <c r="L123" s="23">
        <v>216120.69</v>
      </c>
      <c r="M123" s="23">
        <v>452132.34</v>
      </c>
      <c r="N123" s="23">
        <v>0</v>
      </c>
      <c r="O123" s="23">
        <v>0</v>
      </c>
      <c r="P123" s="23">
        <v>0</v>
      </c>
      <c r="Q123" s="23">
        <v>213188.43</v>
      </c>
      <c r="R123" s="23">
        <v>0</v>
      </c>
      <c r="S123" s="23">
        <v>0</v>
      </c>
      <c r="T123" s="23">
        <v>1960012.76</v>
      </c>
      <c r="U123" s="23">
        <v>12586.69</v>
      </c>
      <c r="V123" s="23">
        <v>269261.71999999997</v>
      </c>
      <c r="W123" s="23">
        <v>0</v>
      </c>
      <c r="X123" s="23">
        <v>0</v>
      </c>
      <c r="Y123" s="23">
        <v>0</v>
      </c>
      <c r="Z123" s="23">
        <v>3123757.04</v>
      </c>
      <c r="AA123" s="23">
        <v>312877.64</v>
      </c>
      <c r="AB123" s="23">
        <v>3436634.68</v>
      </c>
      <c r="AC123" s="40">
        <v>9.0868530000000003E-2</v>
      </c>
      <c r="AD123" s="32">
        <v>0.1</v>
      </c>
      <c r="AE123" s="23">
        <v>312877.64</v>
      </c>
      <c r="AF123" s="23">
        <v>475.78</v>
      </c>
      <c r="AG123" s="23">
        <v>4757.76</v>
      </c>
      <c r="AH123" s="23">
        <v>0</v>
      </c>
      <c r="AI123" s="23">
        <v>0</v>
      </c>
      <c r="AJ123" s="23">
        <f t="shared" si="5"/>
        <v>0</v>
      </c>
      <c r="AK123" s="23">
        <v>76895</v>
      </c>
      <c r="AL123" s="23">
        <v>6176.66</v>
      </c>
      <c r="AM123" s="23">
        <v>10599.65</v>
      </c>
      <c r="AN123" s="23">
        <v>0</v>
      </c>
      <c r="AO123" s="23">
        <v>24486.48</v>
      </c>
      <c r="AP123" s="23">
        <v>16093.98</v>
      </c>
      <c r="AQ123" s="23">
        <v>7260.6</v>
      </c>
      <c r="AR123" s="23">
        <v>5194</v>
      </c>
      <c r="AS123" s="23">
        <v>1500</v>
      </c>
      <c r="AT123" s="23">
        <v>1800</v>
      </c>
      <c r="AU123" s="23">
        <v>12958.4</v>
      </c>
      <c r="AV123" s="23">
        <v>0</v>
      </c>
      <c r="AW123" s="23">
        <v>0</v>
      </c>
      <c r="AX123" s="23">
        <v>2666.24</v>
      </c>
      <c r="AY123" s="23">
        <v>3500</v>
      </c>
      <c r="AZ123" s="23">
        <v>2100</v>
      </c>
      <c r="BA123" s="23">
        <v>0</v>
      </c>
      <c r="BB123" s="23">
        <v>179906.37</v>
      </c>
      <c r="BC123" s="49">
        <f t="shared" si="6"/>
        <v>0</v>
      </c>
      <c r="BD123" s="23">
        <v>78305.210000000006</v>
      </c>
      <c r="BE123" s="23">
        <v>231356.7</v>
      </c>
      <c r="BF123" s="23">
        <v>0</v>
      </c>
      <c r="BG123" s="23">
        <v>160699.79999999999</v>
      </c>
      <c r="BH123" s="23">
        <v>0</v>
      </c>
      <c r="BI123" s="23">
        <v>0</v>
      </c>
      <c r="BJ123" s="23">
        <v>0</v>
      </c>
      <c r="BK123" s="23">
        <v>0</v>
      </c>
      <c r="BL123" s="23">
        <v>0</v>
      </c>
      <c r="BM123" s="23">
        <f t="shared" si="7"/>
        <v>0</v>
      </c>
      <c r="BN123" s="23">
        <v>0</v>
      </c>
      <c r="BO123" s="23">
        <v>459</v>
      </c>
      <c r="BP123" s="23">
        <v>111</v>
      </c>
      <c r="BQ123" s="23">
        <v>0</v>
      </c>
      <c r="BR123" s="23">
        <v>0</v>
      </c>
      <c r="BS123" s="23">
        <v>-1</v>
      </c>
      <c r="BT123" s="23">
        <v>0</v>
      </c>
      <c r="BU123" s="23">
        <v>-16</v>
      </c>
      <c r="BV123" s="23">
        <v>-24</v>
      </c>
      <c r="BW123" s="23">
        <v>12</v>
      </c>
      <c r="BX123" s="23">
        <v>-2</v>
      </c>
      <c r="BY123" s="23">
        <v>-4</v>
      </c>
      <c r="BZ123" s="23">
        <v>-125</v>
      </c>
      <c r="CA123" s="23">
        <v>0</v>
      </c>
      <c r="CB123" s="23">
        <v>410</v>
      </c>
      <c r="CC123" s="23">
        <v>2</v>
      </c>
      <c r="CD123" s="23">
        <v>36</v>
      </c>
      <c r="CE123" s="23">
        <v>15</v>
      </c>
      <c r="CF123" s="23">
        <v>61</v>
      </c>
      <c r="CG123" s="23">
        <v>0</v>
      </c>
      <c r="CH123" s="23">
        <v>0</v>
      </c>
    </row>
    <row r="124" spans="1:86" ht="15.6" customHeight="1" x14ac:dyDescent="0.3">
      <c r="A124" s="36">
        <v>13</v>
      </c>
      <c r="B124" s="36" t="s">
        <v>491</v>
      </c>
      <c r="C124" s="36" t="s">
        <v>492</v>
      </c>
      <c r="D124" s="36" t="s">
        <v>493</v>
      </c>
      <c r="E124" s="36" t="s">
        <v>494</v>
      </c>
      <c r="F124" s="36" t="s">
        <v>495</v>
      </c>
      <c r="G124" s="31">
        <v>51174155.390000001</v>
      </c>
      <c r="H124" s="31">
        <v>51174155.390000001</v>
      </c>
      <c r="I124" s="31">
        <v>1602697.75</v>
      </c>
      <c r="J124" s="23">
        <f t="shared" si="4"/>
        <v>49571457.640000001</v>
      </c>
      <c r="K124" s="31">
        <v>14583213.119999999</v>
      </c>
      <c r="L124" s="31">
        <v>1540646.61</v>
      </c>
      <c r="M124" s="31">
        <v>14379023.23</v>
      </c>
      <c r="N124" s="31">
        <v>0</v>
      </c>
      <c r="O124" s="31">
        <v>0</v>
      </c>
      <c r="P124" s="31">
        <v>2196</v>
      </c>
      <c r="Q124" s="31">
        <v>2551067.87</v>
      </c>
      <c r="R124" s="31">
        <v>0</v>
      </c>
      <c r="S124" s="31">
        <v>0</v>
      </c>
      <c r="T124" s="31">
        <v>9663626.0299999993</v>
      </c>
      <c r="U124" s="31">
        <v>0</v>
      </c>
      <c r="V124" s="31">
        <v>4707418.47</v>
      </c>
      <c r="W124" s="31">
        <v>0</v>
      </c>
      <c r="X124" s="31">
        <v>0</v>
      </c>
      <c r="Y124" s="31">
        <v>0</v>
      </c>
      <c r="Z124" s="31">
        <v>50420488.270000003</v>
      </c>
      <c r="AA124" s="31">
        <v>0</v>
      </c>
      <c r="AB124" s="31">
        <v>50420488.270000003</v>
      </c>
      <c r="AC124" s="32">
        <v>0.1242933</v>
      </c>
      <c r="AD124" s="32">
        <v>5.2499999999999998E-2</v>
      </c>
      <c r="AE124" s="31">
        <v>2993296.94</v>
      </c>
      <c r="AF124" s="31">
        <v>0</v>
      </c>
      <c r="AG124" s="31">
        <v>0</v>
      </c>
      <c r="AH124" s="31">
        <v>0</v>
      </c>
      <c r="AI124" s="31">
        <v>0</v>
      </c>
      <c r="AJ124" s="23">
        <f t="shared" si="5"/>
        <v>0</v>
      </c>
      <c r="AK124" s="31">
        <v>1490300.26</v>
      </c>
      <c r="AL124" s="31">
        <v>113004.03</v>
      </c>
      <c r="AM124" s="31">
        <v>295791.15999999997</v>
      </c>
      <c r="AN124" s="31">
        <v>0</v>
      </c>
      <c r="AO124" s="31">
        <v>193493.19</v>
      </c>
      <c r="AP124" s="31">
        <v>5484.42</v>
      </c>
      <c r="AQ124" s="31">
        <v>63269.91</v>
      </c>
      <c r="AR124" s="31">
        <v>10600</v>
      </c>
      <c r="AS124" s="31">
        <v>350</v>
      </c>
      <c r="AT124" s="31">
        <v>0</v>
      </c>
      <c r="AU124" s="31">
        <v>96757.35</v>
      </c>
      <c r="AV124" s="31">
        <v>38610.15</v>
      </c>
      <c r="AW124" s="31">
        <v>10563.24</v>
      </c>
      <c r="AX124" s="31">
        <v>1542.38</v>
      </c>
      <c r="AY124" s="31">
        <v>17969.59</v>
      </c>
      <c r="AZ124" s="31">
        <v>33101.300000000003</v>
      </c>
      <c r="BA124" s="31">
        <v>0</v>
      </c>
      <c r="BB124" s="31">
        <v>2481330.89</v>
      </c>
      <c r="BC124" s="49">
        <f t="shared" si="6"/>
        <v>0</v>
      </c>
      <c r="BD124" s="31">
        <v>1291201.8999999999</v>
      </c>
      <c r="BE124" s="31">
        <v>5069403.63</v>
      </c>
      <c r="BF124" s="31">
        <v>3126.65</v>
      </c>
      <c r="BG124" s="31">
        <v>198295</v>
      </c>
      <c r="BH124" s="31">
        <v>0</v>
      </c>
      <c r="BI124" s="31">
        <v>853376.34</v>
      </c>
      <c r="BJ124" s="31">
        <v>233043.62</v>
      </c>
      <c r="BK124" s="23">
        <v>0</v>
      </c>
      <c r="BL124" s="31">
        <v>0</v>
      </c>
      <c r="BM124" s="23">
        <f t="shared" si="7"/>
        <v>0</v>
      </c>
      <c r="BN124" s="31">
        <v>0</v>
      </c>
      <c r="BO124" s="31">
        <v>7014</v>
      </c>
      <c r="BP124" s="31">
        <v>1929</v>
      </c>
      <c r="BQ124" s="31">
        <v>22</v>
      </c>
      <c r="BR124" s="31">
        <v>-9</v>
      </c>
      <c r="BS124" s="31">
        <v>-63</v>
      </c>
      <c r="BT124" s="31">
        <v>-184</v>
      </c>
      <c r="BU124" s="31">
        <v>-269</v>
      </c>
      <c r="BV124" s="31">
        <v>-845</v>
      </c>
      <c r="BW124" s="31">
        <v>0</v>
      </c>
      <c r="BX124" s="31">
        <v>-3</v>
      </c>
      <c r="BY124" s="31">
        <v>17</v>
      </c>
      <c r="BZ124" s="31">
        <v>-1199</v>
      </c>
      <c r="CA124" s="31">
        <v>-5</v>
      </c>
      <c r="CB124" s="31">
        <v>6405</v>
      </c>
      <c r="CC124" s="31">
        <v>44</v>
      </c>
      <c r="CD124" s="31">
        <v>184</v>
      </c>
      <c r="CE124" s="31">
        <v>85</v>
      </c>
      <c r="CF124" s="31">
        <v>777</v>
      </c>
      <c r="CG124" s="31">
        <v>152</v>
      </c>
      <c r="CH124" s="31">
        <v>1</v>
      </c>
    </row>
    <row r="125" spans="1:86" ht="15.6" customHeight="1" x14ac:dyDescent="0.3">
      <c r="A125" s="36">
        <v>13</v>
      </c>
      <c r="B125" s="36" t="s">
        <v>496</v>
      </c>
      <c r="C125" s="36" t="s">
        <v>497</v>
      </c>
      <c r="D125" s="36" t="s">
        <v>498</v>
      </c>
      <c r="E125" s="36" t="s">
        <v>332</v>
      </c>
      <c r="F125" s="36" t="s">
        <v>499</v>
      </c>
      <c r="G125" s="31">
        <v>91506417.659999996</v>
      </c>
      <c r="H125" s="31">
        <v>91511023.319999993</v>
      </c>
      <c r="I125" s="31">
        <v>2046199.37</v>
      </c>
      <c r="J125" s="23">
        <f t="shared" si="4"/>
        <v>89460218.289999992</v>
      </c>
      <c r="K125" s="31">
        <v>26914960.219999999</v>
      </c>
      <c r="L125" s="31">
        <v>3450825.31</v>
      </c>
      <c r="M125" s="31">
        <v>22833006.359999999</v>
      </c>
      <c r="N125" s="31">
        <v>0</v>
      </c>
      <c r="O125" s="31">
        <v>0</v>
      </c>
      <c r="P125" s="31">
        <v>0</v>
      </c>
      <c r="Q125" s="31">
        <v>5364522.12</v>
      </c>
      <c r="R125" s="31">
        <v>0</v>
      </c>
      <c r="S125" s="31">
        <v>0</v>
      </c>
      <c r="T125" s="31">
        <v>20470132.800000001</v>
      </c>
      <c r="U125" s="31">
        <v>0</v>
      </c>
      <c r="V125" s="31">
        <v>6642874.9100000001</v>
      </c>
      <c r="W125" s="31">
        <v>0</v>
      </c>
      <c r="X125" s="31">
        <v>0</v>
      </c>
      <c r="Y125" s="31">
        <v>0</v>
      </c>
      <c r="Z125" s="31">
        <v>91273466.189999998</v>
      </c>
      <c r="AA125" s="31">
        <v>4605.66</v>
      </c>
      <c r="AB125" s="31">
        <v>91278071.849999994</v>
      </c>
      <c r="AC125" s="32">
        <v>0.14860899999999999</v>
      </c>
      <c r="AD125" s="32">
        <v>5.3400000000000003E-2</v>
      </c>
      <c r="AE125" s="31">
        <v>5601750.1299999999</v>
      </c>
      <c r="AF125" s="31">
        <v>4605.66</v>
      </c>
      <c r="AG125" s="31">
        <v>87733.66</v>
      </c>
      <c r="AH125" s="31">
        <v>0</v>
      </c>
      <c r="AI125" s="31">
        <v>0</v>
      </c>
      <c r="AJ125" s="23">
        <f t="shared" si="5"/>
        <v>0</v>
      </c>
      <c r="AK125" s="31">
        <v>2231788.27</v>
      </c>
      <c r="AL125" s="31">
        <v>172293.37</v>
      </c>
      <c r="AM125" s="31">
        <v>515572.72</v>
      </c>
      <c r="AN125" s="31">
        <v>25879.99</v>
      </c>
      <c r="AO125" s="31">
        <v>239929.17</v>
      </c>
      <c r="AP125" s="31">
        <v>22275.97</v>
      </c>
      <c r="AQ125" s="31">
        <v>71783.06</v>
      </c>
      <c r="AR125" s="31">
        <v>12600</v>
      </c>
      <c r="AS125" s="31">
        <v>80232.75</v>
      </c>
      <c r="AT125" s="31">
        <v>417152.07</v>
      </c>
      <c r="AU125" s="31">
        <v>83682</v>
      </c>
      <c r="AV125" s="31">
        <v>32865.47</v>
      </c>
      <c r="AW125" s="31">
        <v>0</v>
      </c>
      <c r="AX125" s="31">
        <v>951.28</v>
      </c>
      <c r="AY125" s="31">
        <v>52252.639999999999</v>
      </c>
      <c r="AZ125" s="31">
        <v>108124.33</v>
      </c>
      <c r="BA125" s="31">
        <v>166028.92000000001</v>
      </c>
      <c r="BB125" s="31">
        <v>4222142.42</v>
      </c>
      <c r="BC125" s="49">
        <f t="shared" si="6"/>
        <v>3.9323382179988146E-2</v>
      </c>
      <c r="BD125" s="31">
        <v>1363996.18</v>
      </c>
      <c r="BE125" s="31">
        <v>12234679.640000001</v>
      </c>
      <c r="BF125" s="31">
        <v>698.88</v>
      </c>
      <c r="BG125" s="31">
        <v>198295</v>
      </c>
      <c r="BH125" s="31">
        <v>0</v>
      </c>
      <c r="BI125" s="31">
        <v>2075195.9</v>
      </c>
      <c r="BJ125" s="31">
        <v>1019660.29</v>
      </c>
      <c r="BK125" s="23">
        <v>0</v>
      </c>
      <c r="BL125" s="31">
        <v>0</v>
      </c>
      <c r="BM125" s="23">
        <f t="shared" si="7"/>
        <v>0</v>
      </c>
      <c r="BN125" s="31">
        <v>0</v>
      </c>
      <c r="BO125" s="31">
        <v>11115</v>
      </c>
      <c r="BP125" s="31">
        <v>2550</v>
      </c>
      <c r="BQ125" s="31">
        <v>0</v>
      </c>
      <c r="BR125" s="31">
        <v>0</v>
      </c>
      <c r="BS125" s="31">
        <v>-63</v>
      </c>
      <c r="BT125" s="31">
        <v>-182</v>
      </c>
      <c r="BU125" s="31">
        <v>-416</v>
      </c>
      <c r="BV125" s="31">
        <v>-730</v>
      </c>
      <c r="BW125" s="31">
        <v>73</v>
      </c>
      <c r="BX125" s="31">
        <v>-5</v>
      </c>
      <c r="BY125" s="31">
        <v>10</v>
      </c>
      <c r="BZ125" s="31">
        <v>-2133</v>
      </c>
      <c r="CA125" s="31">
        <v>-10</v>
      </c>
      <c r="CB125" s="31">
        <v>10209</v>
      </c>
      <c r="CC125" s="31">
        <v>7</v>
      </c>
      <c r="CD125" s="31">
        <v>280</v>
      </c>
      <c r="CE125" s="31">
        <v>165</v>
      </c>
      <c r="CF125" s="31">
        <v>1022</v>
      </c>
      <c r="CG125" s="31">
        <v>666</v>
      </c>
      <c r="CH125" s="31">
        <v>0</v>
      </c>
    </row>
    <row r="126" spans="1:86" ht="15.6" customHeight="1" x14ac:dyDescent="0.3">
      <c r="A126" s="36">
        <v>13</v>
      </c>
      <c r="B126" s="36" t="s">
        <v>500</v>
      </c>
      <c r="C126" s="36" t="s">
        <v>501</v>
      </c>
      <c r="D126" s="36" t="s">
        <v>493</v>
      </c>
      <c r="E126" s="36" t="s">
        <v>494</v>
      </c>
      <c r="F126" s="36" t="s">
        <v>495</v>
      </c>
      <c r="G126" s="31">
        <v>43414736.850000001</v>
      </c>
      <c r="H126" s="31">
        <v>43416608.460000001</v>
      </c>
      <c r="I126" s="31">
        <v>1175459.31</v>
      </c>
      <c r="J126" s="23">
        <f t="shared" si="4"/>
        <v>42239277.539999999</v>
      </c>
      <c r="K126" s="31">
        <v>10189514.470000001</v>
      </c>
      <c r="L126" s="31">
        <v>1176408.8</v>
      </c>
      <c r="M126" s="31">
        <v>14976175.82</v>
      </c>
      <c r="N126" s="31">
        <v>0</v>
      </c>
      <c r="O126" s="31">
        <v>803.61</v>
      </c>
      <c r="P126" s="31">
        <v>2388.0300000000002</v>
      </c>
      <c r="Q126" s="31">
        <v>1947924.62</v>
      </c>
      <c r="R126" s="31">
        <v>0</v>
      </c>
      <c r="S126" s="31">
        <v>0</v>
      </c>
      <c r="T126" s="31">
        <v>5469822.2300000004</v>
      </c>
      <c r="U126" s="31">
        <v>501390.9</v>
      </c>
      <c r="V126" s="31">
        <v>5288608.84</v>
      </c>
      <c r="W126" s="31">
        <v>251019.96</v>
      </c>
      <c r="X126" s="31">
        <v>0</v>
      </c>
      <c r="Y126" s="31">
        <v>0</v>
      </c>
      <c r="Z126" s="31">
        <v>42076849.880000003</v>
      </c>
      <c r="AA126" s="31">
        <v>253695.18</v>
      </c>
      <c r="AB126" s="31">
        <v>42330545.060000002</v>
      </c>
      <c r="AC126" s="32">
        <v>0.1421645</v>
      </c>
      <c r="AD126" s="32">
        <v>0.06</v>
      </c>
      <c r="AE126" s="31">
        <v>2526487.7799999998</v>
      </c>
      <c r="AF126" s="31">
        <v>1871.61</v>
      </c>
      <c r="AG126" s="31">
        <v>31193.5</v>
      </c>
      <c r="AH126" s="31">
        <v>0</v>
      </c>
      <c r="AI126" s="31">
        <v>0</v>
      </c>
      <c r="AJ126" s="23">
        <f t="shared" si="5"/>
        <v>0</v>
      </c>
      <c r="AK126" s="31">
        <v>1414110.29</v>
      </c>
      <c r="AL126" s="31">
        <v>117468</v>
      </c>
      <c r="AM126" s="31">
        <v>316707.15000000002</v>
      </c>
      <c r="AN126" s="31">
        <v>0</v>
      </c>
      <c r="AO126" s="31">
        <v>175376.99</v>
      </c>
      <c r="AP126" s="31">
        <v>9640.44</v>
      </c>
      <c r="AQ126" s="31">
        <v>53753.63</v>
      </c>
      <c r="AR126" s="31">
        <v>10600</v>
      </c>
      <c r="AS126" s="31">
        <v>6207.5</v>
      </c>
      <c r="AT126" s="31">
        <v>0</v>
      </c>
      <c r="AU126" s="31">
        <v>86933.83</v>
      </c>
      <c r="AV126" s="31">
        <v>39648.32</v>
      </c>
      <c r="AW126" s="31">
        <v>21078.42</v>
      </c>
      <c r="AX126" s="31">
        <v>9741.2900000000009</v>
      </c>
      <c r="AY126" s="31">
        <v>39340.86</v>
      </c>
      <c r="AZ126" s="31">
        <v>56711.6</v>
      </c>
      <c r="BA126" s="31">
        <v>0</v>
      </c>
      <c r="BB126" s="31">
        <v>2446477.14</v>
      </c>
      <c r="BC126" s="49">
        <f t="shared" si="6"/>
        <v>0</v>
      </c>
      <c r="BD126" s="31">
        <v>1686131.74</v>
      </c>
      <c r="BE126" s="31">
        <v>4485901.04</v>
      </c>
      <c r="BF126" s="31">
        <v>0</v>
      </c>
      <c r="BG126" s="31">
        <v>198295</v>
      </c>
      <c r="BH126" s="31">
        <v>0</v>
      </c>
      <c r="BI126" s="31">
        <v>252953.32</v>
      </c>
      <c r="BJ126" s="31">
        <v>0</v>
      </c>
      <c r="BK126" s="31">
        <v>0</v>
      </c>
      <c r="BL126" s="31">
        <v>0</v>
      </c>
      <c r="BM126" s="23">
        <f t="shared" si="7"/>
        <v>0</v>
      </c>
      <c r="BN126" s="31">
        <v>0</v>
      </c>
      <c r="BO126" s="31">
        <v>6751</v>
      </c>
      <c r="BP126" s="31">
        <v>2000</v>
      </c>
      <c r="BQ126" s="31">
        <v>28</v>
      </c>
      <c r="BR126" s="31">
        <v>-12</v>
      </c>
      <c r="BS126" s="31">
        <v>-47</v>
      </c>
      <c r="BT126" s="31">
        <v>-149</v>
      </c>
      <c r="BU126" s="31">
        <v>-395</v>
      </c>
      <c r="BV126" s="31">
        <v>-720</v>
      </c>
      <c r="BW126" s="31">
        <v>0</v>
      </c>
      <c r="BX126" s="31">
        <v>0</v>
      </c>
      <c r="BY126" s="31">
        <v>-4</v>
      </c>
      <c r="BZ126" s="31">
        <v>-1032</v>
      </c>
      <c r="CA126" s="31">
        <v>-4</v>
      </c>
      <c r="CB126" s="31">
        <v>6416</v>
      </c>
      <c r="CC126" s="31">
        <v>63</v>
      </c>
      <c r="CD126" s="31">
        <v>177</v>
      </c>
      <c r="CE126" s="31">
        <v>79</v>
      </c>
      <c r="CF126" s="31">
        <v>619</v>
      </c>
      <c r="CG126" s="31">
        <v>157</v>
      </c>
      <c r="CH126" s="31">
        <v>0</v>
      </c>
    </row>
    <row r="127" spans="1:86" s="9" customFormat="1" ht="15.6" customHeight="1" x14ac:dyDescent="0.3">
      <c r="A127" s="27">
        <v>13</v>
      </c>
      <c r="B127" s="27" t="s">
        <v>502</v>
      </c>
      <c r="C127" s="27" t="s">
        <v>23</v>
      </c>
      <c r="D127" s="27" t="s">
        <v>503</v>
      </c>
      <c r="E127" s="27" t="s">
        <v>303</v>
      </c>
      <c r="F127" s="27" t="s">
        <v>499</v>
      </c>
      <c r="G127" s="51">
        <v>72598443.599999994</v>
      </c>
      <c r="H127" s="51">
        <v>72621680</v>
      </c>
      <c r="I127" s="51">
        <v>1502650.85</v>
      </c>
      <c r="J127" s="51">
        <f t="shared" si="4"/>
        <v>71095792.75</v>
      </c>
      <c r="K127" s="51">
        <v>4120053.62</v>
      </c>
      <c r="L127" s="51">
        <v>7024037.3499999996</v>
      </c>
      <c r="M127" s="51">
        <v>23880203.859999999</v>
      </c>
      <c r="N127" s="51">
        <v>59730.17</v>
      </c>
      <c r="O127" s="51">
        <v>0</v>
      </c>
      <c r="P127" s="51">
        <v>0</v>
      </c>
      <c r="Q127" s="51">
        <v>4474491.8899999997</v>
      </c>
      <c r="R127" s="51">
        <v>0</v>
      </c>
      <c r="S127" s="51">
        <v>0</v>
      </c>
      <c r="T127" s="51">
        <v>21386187.309999999</v>
      </c>
      <c r="U127" s="51">
        <v>0</v>
      </c>
      <c r="V127" s="51">
        <v>8233073.4800000004</v>
      </c>
      <c r="W127" s="51">
        <v>505543.07</v>
      </c>
      <c r="X127" s="51">
        <v>26702.58</v>
      </c>
      <c r="Y127" s="51">
        <v>0</v>
      </c>
      <c r="Z127" s="51">
        <v>72421269.230000004</v>
      </c>
      <c r="AA127" s="51">
        <v>657457.12</v>
      </c>
      <c r="AB127" s="51">
        <v>73078726.349999994</v>
      </c>
      <c r="AC127" s="52">
        <v>4.5424569999999997E-2</v>
      </c>
      <c r="AD127" s="52">
        <v>4.48E-2</v>
      </c>
      <c r="AE127" s="51">
        <v>3244154.28</v>
      </c>
      <c r="AF127" s="51">
        <v>0</v>
      </c>
      <c r="AG127" s="51">
        <v>0</v>
      </c>
      <c r="AH127" s="51">
        <v>23236.400000000001</v>
      </c>
      <c r="AI127" s="51">
        <v>242.69</v>
      </c>
      <c r="AJ127" s="51">
        <f t="shared" si="5"/>
        <v>23479.09</v>
      </c>
      <c r="AK127" s="51">
        <v>1952126.22</v>
      </c>
      <c r="AL127" s="51">
        <v>148330.93</v>
      </c>
      <c r="AM127" s="51">
        <v>534028.56999999995</v>
      </c>
      <c r="AN127" s="51">
        <v>0</v>
      </c>
      <c r="AO127" s="51">
        <v>167133.34</v>
      </c>
      <c r="AP127" s="51">
        <v>9285.3799999999992</v>
      </c>
      <c r="AQ127" s="51">
        <v>44748.52</v>
      </c>
      <c r="AR127" s="51">
        <v>12600</v>
      </c>
      <c r="AS127" s="51">
        <v>4000</v>
      </c>
      <c r="AT127" s="51">
        <v>0</v>
      </c>
      <c r="AU127" s="51">
        <v>123371.75</v>
      </c>
      <c r="AV127" s="51">
        <v>19090.22</v>
      </c>
      <c r="AW127" s="51">
        <v>0</v>
      </c>
      <c r="AX127" s="51">
        <v>0</v>
      </c>
      <c r="AY127" s="51">
        <v>12828.71</v>
      </c>
      <c r="AZ127" s="51">
        <v>0</v>
      </c>
      <c r="BA127" s="51">
        <v>153013</v>
      </c>
      <c r="BB127" s="51">
        <v>3102260.74</v>
      </c>
      <c r="BC127" s="52">
        <f t="shared" si="6"/>
        <v>4.9323062380630195E-2</v>
      </c>
      <c r="BD127" s="51">
        <v>762957.69</v>
      </c>
      <c r="BE127" s="51">
        <v>2534795.62</v>
      </c>
      <c r="BF127" s="51">
        <v>302</v>
      </c>
      <c r="BG127" s="51">
        <v>198295</v>
      </c>
      <c r="BH127" s="51">
        <v>0</v>
      </c>
      <c r="BI127" s="51">
        <v>300476.81</v>
      </c>
      <c r="BJ127" s="51">
        <v>0</v>
      </c>
      <c r="BK127" s="51">
        <v>0</v>
      </c>
      <c r="BL127" s="51">
        <v>0</v>
      </c>
      <c r="BM127" s="51">
        <f t="shared" si="7"/>
        <v>0</v>
      </c>
      <c r="BN127" s="51">
        <v>0</v>
      </c>
      <c r="BO127" s="51">
        <v>12083</v>
      </c>
      <c r="BP127" s="51">
        <v>3538</v>
      </c>
      <c r="BQ127" s="51">
        <v>2</v>
      </c>
      <c r="BR127" s="51">
        <v>0</v>
      </c>
      <c r="BS127" s="51">
        <v>-51</v>
      </c>
      <c r="BT127" s="51">
        <v>-333</v>
      </c>
      <c r="BU127" s="51">
        <v>-619</v>
      </c>
      <c r="BV127" s="51">
        <v>-1467</v>
      </c>
      <c r="BW127" s="51">
        <v>4</v>
      </c>
      <c r="BX127" s="51">
        <v>-2</v>
      </c>
      <c r="BY127" s="51">
        <v>0</v>
      </c>
      <c r="BZ127" s="51">
        <v>-1761</v>
      </c>
      <c r="CA127" s="51">
        <v>-10</v>
      </c>
      <c r="CB127" s="51">
        <v>11384</v>
      </c>
      <c r="CC127" s="51">
        <v>14</v>
      </c>
      <c r="CD127" s="51">
        <v>371</v>
      </c>
      <c r="CE127" s="51">
        <v>210</v>
      </c>
      <c r="CF127" s="51">
        <v>1159</v>
      </c>
      <c r="CG127" s="51">
        <v>8</v>
      </c>
      <c r="CH127" s="51">
        <v>13</v>
      </c>
    </row>
    <row r="128" spans="1:86" s="9" customFormat="1" ht="15.6" customHeight="1" x14ac:dyDescent="0.3">
      <c r="A128" s="27">
        <v>13</v>
      </c>
      <c r="B128" s="27" t="s">
        <v>504</v>
      </c>
      <c r="C128" s="27" t="s">
        <v>127</v>
      </c>
      <c r="D128" s="27" t="s">
        <v>505</v>
      </c>
      <c r="E128" s="33" t="s">
        <v>317</v>
      </c>
      <c r="F128" s="27" t="s">
        <v>506</v>
      </c>
      <c r="G128" s="51">
        <v>39753619.549999997</v>
      </c>
      <c r="H128" s="51">
        <v>39755438.030000001</v>
      </c>
      <c r="I128" s="51">
        <v>563285.26</v>
      </c>
      <c r="J128" s="51">
        <f t="shared" si="4"/>
        <v>39190334.289999999</v>
      </c>
      <c r="K128" s="51">
        <v>326874</v>
      </c>
      <c r="L128" s="51">
        <v>3047931.87</v>
      </c>
      <c r="M128" s="51">
        <v>12402691.060000001</v>
      </c>
      <c r="N128" s="51">
        <v>0</v>
      </c>
      <c r="O128" s="51">
        <v>0</v>
      </c>
      <c r="P128" s="51">
        <v>0</v>
      </c>
      <c r="Q128" s="51">
        <v>2725389.55</v>
      </c>
      <c r="R128" s="51">
        <v>0</v>
      </c>
      <c r="S128" s="51">
        <v>0</v>
      </c>
      <c r="T128" s="51">
        <v>14766441.279999999</v>
      </c>
      <c r="U128" s="51">
        <v>0</v>
      </c>
      <c r="V128" s="51">
        <v>4652090.1399999997</v>
      </c>
      <c r="W128" s="51">
        <v>136759.23000000001</v>
      </c>
      <c r="X128" s="51">
        <v>8178.86</v>
      </c>
      <c r="Y128" s="51">
        <v>0</v>
      </c>
      <c r="Z128" s="51">
        <v>40128144.869999997</v>
      </c>
      <c r="AA128" s="51">
        <v>146756.57</v>
      </c>
      <c r="AB128" s="51">
        <v>40274901.439999998</v>
      </c>
      <c r="AC128" s="52">
        <v>4.628786E-2</v>
      </c>
      <c r="AD128" s="52">
        <v>5.5E-2</v>
      </c>
      <c r="AE128" s="51">
        <v>2206926.73</v>
      </c>
      <c r="AF128" s="51">
        <v>0</v>
      </c>
      <c r="AG128" s="51">
        <v>0</v>
      </c>
      <c r="AH128" s="51">
        <v>1818.48</v>
      </c>
      <c r="AI128" s="51">
        <v>208.65</v>
      </c>
      <c r="AJ128" s="51">
        <f t="shared" si="5"/>
        <v>2027.13</v>
      </c>
      <c r="AK128" s="51">
        <v>1026510.95</v>
      </c>
      <c r="AL128" s="51">
        <v>77817.87</v>
      </c>
      <c r="AM128" s="51">
        <v>318081.40999999997</v>
      </c>
      <c r="AN128" s="51">
        <v>1601.76</v>
      </c>
      <c r="AO128" s="51">
        <v>90624.41</v>
      </c>
      <c r="AP128" s="51">
        <v>20751.5</v>
      </c>
      <c r="AQ128" s="51">
        <v>122058.45</v>
      </c>
      <c r="AR128" s="51">
        <v>11400</v>
      </c>
      <c r="AS128" s="51">
        <v>4042.5</v>
      </c>
      <c r="AT128" s="51">
        <v>0</v>
      </c>
      <c r="AU128" s="51">
        <v>84607.69</v>
      </c>
      <c r="AV128" s="51">
        <v>30464.78</v>
      </c>
      <c r="AW128" s="51">
        <v>0</v>
      </c>
      <c r="AX128" s="51">
        <v>0</v>
      </c>
      <c r="AY128" s="51">
        <v>18949.53</v>
      </c>
      <c r="AZ128" s="51">
        <v>104718.43</v>
      </c>
      <c r="BA128" s="51">
        <v>0</v>
      </c>
      <c r="BB128" s="51">
        <v>1993746.69</v>
      </c>
      <c r="BC128" s="52">
        <f t="shared" si="6"/>
        <v>0</v>
      </c>
      <c r="BD128" s="51">
        <v>373216.36</v>
      </c>
      <c r="BE128" s="51">
        <v>1466893.8</v>
      </c>
      <c r="BF128" s="51">
        <v>0</v>
      </c>
      <c r="BG128" s="51">
        <v>198295</v>
      </c>
      <c r="BH128" s="51">
        <v>0</v>
      </c>
      <c r="BI128" s="51">
        <v>443505.9</v>
      </c>
      <c r="BJ128" s="51">
        <v>0</v>
      </c>
      <c r="BK128" s="51">
        <v>0</v>
      </c>
      <c r="BL128" s="51">
        <v>0</v>
      </c>
      <c r="BM128" s="51">
        <f t="shared" si="7"/>
        <v>0</v>
      </c>
      <c r="BN128" s="51">
        <v>0</v>
      </c>
      <c r="BO128" s="51">
        <v>6983</v>
      </c>
      <c r="BP128" s="51">
        <v>1447</v>
      </c>
      <c r="BQ128" s="51">
        <v>14</v>
      </c>
      <c r="BR128" s="51">
        <v>-8</v>
      </c>
      <c r="BS128" s="51">
        <v>-44</v>
      </c>
      <c r="BT128" s="51">
        <v>-155</v>
      </c>
      <c r="BU128" s="51">
        <v>-140</v>
      </c>
      <c r="BV128" s="51">
        <v>-359</v>
      </c>
      <c r="BW128" s="51">
        <v>0</v>
      </c>
      <c r="BX128" s="51">
        <v>0</v>
      </c>
      <c r="BY128" s="51">
        <v>42</v>
      </c>
      <c r="BZ128" s="51">
        <v>-1261</v>
      </c>
      <c r="CA128" s="51">
        <v>0</v>
      </c>
      <c r="CB128" s="51">
        <v>6519</v>
      </c>
      <c r="CC128" s="51">
        <v>52</v>
      </c>
      <c r="CD128" s="51">
        <v>242</v>
      </c>
      <c r="CE128" s="51">
        <v>148</v>
      </c>
      <c r="CF128" s="51">
        <v>854</v>
      </c>
      <c r="CG128" s="51">
        <v>9</v>
      </c>
      <c r="CH128" s="51">
        <v>11</v>
      </c>
    </row>
    <row r="129" spans="1:86" s="9" customFormat="1" ht="15.6" customHeight="1" x14ac:dyDescent="0.3">
      <c r="A129" s="27">
        <v>13</v>
      </c>
      <c r="B129" s="27" t="s">
        <v>507</v>
      </c>
      <c r="C129" s="27" t="s">
        <v>99</v>
      </c>
      <c r="D129" s="27" t="s">
        <v>508</v>
      </c>
      <c r="E129" s="27" t="s">
        <v>494</v>
      </c>
      <c r="F129" s="27" t="s">
        <v>495</v>
      </c>
      <c r="G129" s="51">
        <v>53760018.990000002</v>
      </c>
      <c r="H129" s="51">
        <v>53760018.990000002</v>
      </c>
      <c r="I129" s="51">
        <v>955103.24</v>
      </c>
      <c r="J129" s="51">
        <f t="shared" si="4"/>
        <v>52804915.75</v>
      </c>
      <c r="K129" s="51">
        <v>16487350.84</v>
      </c>
      <c r="L129" s="51">
        <v>1942648.4</v>
      </c>
      <c r="M129" s="51">
        <v>15428161.68</v>
      </c>
      <c r="N129" s="51">
        <v>0</v>
      </c>
      <c r="O129" s="51">
        <v>0</v>
      </c>
      <c r="P129" s="51">
        <v>2456.02</v>
      </c>
      <c r="Q129" s="51">
        <v>2198682.98</v>
      </c>
      <c r="R129" s="51">
        <v>0</v>
      </c>
      <c r="S129" s="51">
        <v>0</v>
      </c>
      <c r="T129" s="51">
        <v>9429213.5299999993</v>
      </c>
      <c r="U129" s="51">
        <v>312825.15999999997</v>
      </c>
      <c r="V129" s="51">
        <v>4327217.99</v>
      </c>
      <c r="W129" s="51">
        <v>99485.2</v>
      </c>
      <c r="X129" s="51">
        <v>0</v>
      </c>
      <c r="Y129" s="51">
        <v>0</v>
      </c>
      <c r="Z129" s="51">
        <v>52906075.979999997</v>
      </c>
      <c r="AA129" s="51">
        <v>99485.2</v>
      </c>
      <c r="AB129" s="51">
        <v>53005561.18</v>
      </c>
      <c r="AC129" s="52">
        <v>0.1356233</v>
      </c>
      <c r="AD129" s="52">
        <v>5.2499999999999998E-2</v>
      </c>
      <c r="AE129" s="51">
        <v>2777519.38</v>
      </c>
      <c r="AF129" s="51">
        <v>0</v>
      </c>
      <c r="AG129" s="51">
        <v>0</v>
      </c>
      <c r="AH129" s="51">
        <v>0</v>
      </c>
      <c r="AI129" s="51">
        <v>0</v>
      </c>
      <c r="AJ129" s="51">
        <f t="shared" si="5"/>
        <v>0</v>
      </c>
      <c r="AK129" s="51">
        <v>1503975.79</v>
      </c>
      <c r="AL129" s="51">
        <v>115931.46</v>
      </c>
      <c r="AM129" s="51">
        <v>291040.64000000001</v>
      </c>
      <c r="AN129" s="51">
        <v>8229.6299999999992</v>
      </c>
      <c r="AO129" s="51">
        <v>175827.8</v>
      </c>
      <c r="AP129" s="51">
        <v>9328.18</v>
      </c>
      <c r="AQ129" s="51">
        <v>59034.22</v>
      </c>
      <c r="AR129" s="51">
        <v>10600</v>
      </c>
      <c r="AS129" s="51">
        <v>9336.7999999999993</v>
      </c>
      <c r="AT129" s="51">
        <v>0</v>
      </c>
      <c r="AU129" s="51">
        <v>92238.97</v>
      </c>
      <c r="AV129" s="51">
        <v>37770.28</v>
      </c>
      <c r="AW129" s="51">
        <v>0</v>
      </c>
      <c r="AX129" s="51">
        <v>0</v>
      </c>
      <c r="AY129" s="51">
        <v>246245.58</v>
      </c>
      <c r="AZ129" s="51">
        <v>23752.51</v>
      </c>
      <c r="BA129" s="51">
        <v>0</v>
      </c>
      <c r="BB129" s="51">
        <v>2780609.38</v>
      </c>
      <c r="BC129" s="52">
        <f t="shared" si="6"/>
        <v>0</v>
      </c>
      <c r="BD129" s="51">
        <v>1733675.39</v>
      </c>
      <c r="BE129" s="51">
        <v>5557433.6100000003</v>
      </c>
      <c r="BF129" s="51">
        <v>0</v>
      </c>
      <c r="BG129" s="51">
        <v>198295</v>
      </c>
      <c r="BH129" s="51">
        <v>0</v>
      </c>
      <c r="BI129" s="51">
        <v>440241.91</v>
      </c>
      <c r="BJ129" s="51">
        <v>0</v>
      </c>
      <c r="BK129" s="51">
        <v>0</v>
      </c>
      <c r="BL129" s="51">
        <v>0</v>
      </c>
      <c r="BM129" s="51">
        <f t="shared" si="7"/>
        <v>0</v>
      </c>
      <c r="BN129" s="51">
        <v>0</v>
      </c>
      <c r="BO129" s="51">
        <v>6890</v>
      </c>
      <c r="BP129" s="51">
        <v>1709</v>
      </c>
      <c r="BQ129" s="51">
        <v>43</v>
      </c>
      <c r="BR129" s="51">
        <v>-30</v>
      </c>
      <c r="BS129" s="51">
        <v>-48</v>
      </c>
      <c r="BT129" s="51">
        <v>-128</v>
      </c>
      <c r="BU129" s="51">
        <v>-345</v>
      </c>
      <c r="BV129" s="51">
        <v>-855</v>
      </c>
      <c r="BW129" s="51">
        <v>0</v>
      </c>
      <c r="BX129" s="51">
        <v>-4</v>
      </c>
      <c r="BY129" s="51">
        <v>10</v>
      </c>
      <c r="BZ129" s="51">
        <v>-1117</v>
      </c>
      <c r="CA129" s="51">
        <v>-7</v>
      </c>
      <c r="CB129" s="51">
        <v>6118</v>
      </c>
      <c r="CC129" s="51">
        <v>15</v>
      </c>
      <c r="CD129" s="51">
        <v>210</v>
      </c>
      <c r="CE129" s="51">
        <v>107</v>
      </c>
      <c r="CF129" s="51">
        <v>657</v>
      </c>
      <c r="CG129" s="51">
        <v>153</v>
      </c>
      <c r="CH129" s="51">
        <v>2</v>
      </c>
    </row>
    <row r="130" spans="1:86" s="69" customFormat="1" ht="15.6" customHeight="1" x14ac:dyDescent="0.3">
      <c r="A130" s="70">
        <v>14</v>
      </c>
      <c r="B130" s="71" t="s">
        <v>28</v>
      </c>
      <c r="C130" s="71" t="s">
        <v>94</v>
      </c>
      <c r="D130" s="66" t="s">
        <v>509</v>
      </c>
      <c r="E130" s="72" t="s">
        <v>317</v>
      </c>
      <c r="F130" s="66" t="s">
        <v>510</v>
      </c>
      <c r="G130" s="67">
        <v>40117050.340000004</v>
      </c>
      <c r="H130" s="67">
        <v>40117051.280000001</v>
      </c>
      <c r="I130" s="67">
        <v>351793.12</v>
      </c>
      <c r="J130" s="67">
        <f t="shared" si="4"/>
        <v>39765257.220000006</v>
      </c>
      <c r="K130" s="67">
        <v>0</v>
      </c>
      <c r="L130" s="67">
        <v>2738015.74</v>
      </c>
      <c r="M130" s="67">
        <v>11866955.32</v>
      </c>
      <c r="N130" s="67">
        <v>0</v>
      </c>
      <c r="O130" s="67">
        <v>0</v>
      </c>
      <c r="P130" s="67">
        <v>193576.27</v>
      </c>
      <c r="Q130" s="67">
        <v>3314811.89</v>
      </c>
      <c r="R130" s="67">
        <v>0</v>
      </c>
      <c r="S130" s="67">
        <v>0</v>
      </c>
      <c r="T130" s="67">
        <v>18586673.390000001</v>
      </c>
      <c r="U130" s="67">
        <v>1450762.06</v>
      </c>
      <c r="V130" s="67">
        <v>2906943.83</v>
      </c>
      <c r="W130" s="67">
        <v>103546.02</v>
      </c>
      <c r="X130" s="67">
        <v>0</v>
      </c>
      <c r="Y130" s="67">
        <v>0</v>
      </c>
      <c r="Z130" s="67">
        <v>42790351.009999998</v>
      </c>
      <c r="AA130" s="67">
        <v>103546.96</v>
      </c>
      <c r="AB130" s="67">
        <v>42893897.969999999</v>
      </c>
      <c r="AC130" s="68">
        <v>0.12652550000000001</v>
      </c>
      <c r="AD130" s="68">
        <v>3.7999999999999999E-2</v>
      </c>
      <c r="AE130" s="67">
        <v>1625958.35</v>
      </c>
      <c r="AF130" s="67">
        <v>0</v>
      </c>
      <c r="AG130" s="67">
        <v>0</v>
      </c>
      <c r="AH130" s="67">
        <v>0.94</v>
      </c>
      <c r="AI130" s="67">
        <v>0.09</v>
      </c>
      <c r="AJ130" s="67">
        <f t="shared" si="5"/>
        <v>1.03</v>
      </c>
      <c r="AK130" s="67">
        <v>813924.76</v>
      </c>
      <c r="AL130" s="67">
        <v>64840.08</v>
      </c>
      <c r="AM130" s="67">
        <v>185750.75</v>
      </c>
      <c r="AN130" s="67">
        <v>15741.3</v>
      </c>
      <c r="AO130" s="67">
        <v>117910.77</v>
      </c>
      <c r="AP130" s="67">
        <v>10892.57</v>
      </c>
      <c r="AQ130" s="67">
        <v>103746.83</v>
      </c>
      <c r="AR130" s="67">
        <v>7950</v>
      </c>
      <c r="AS130" s="67">
        <v>0</v>
      </c>
      <c r="AT130" s="67">
        <v>0</v>
      </c>
      <c r="AU130" s="67">
        <v>45953.8</v>
      </c>
      <c r="AV130" s="67">
        <v>23522.47</v>
      </c>
      <c r="AW130" s="67">
        <v>0</v>
      </c>
      <c r="AX130" s="67">
        <v>5451.24</v>
      </c>
      <c r="AY130" s="67">
        <v>6185.23</v>
      </c>
      <c r="AZ130" s="67">
        <v>33428.9</v>
      </c>
      <c r="BA130" s="67">
        <v>0</v>
      </c>
      <c r="BB130" s="67">
        <v>1507711.87</v>
      </c>
      <c r="BC130" s="68">
        <f t="shared" si="6"/>
        <v>0</v>
      </c>
      <c r="BD130" s="67">
        <v>3453823.69</v>
      </c>
      <c r="BE130" s="67">
        <v>1622006.57</v>
      </c>
      <c r="BF130" s="67">
        <v>0</v>
      </c>
      <c r="BG130" s="67">
        <v>198295</v>
      </c>
      <c r="BH130" s="67">
        <v>0</v>
      </c>
      <c r="BI130" s="67">
        <v>216256.65</v>
      </c>
      <c r="BJ130" s="67">
        <v>0</v>
      </c>
      <c r="BK130" s="67">
        <v>0</v>
      </c>
      <c r="BL130" s="67">
        <v>0</v>
      </c>
      <c r="BM130" s="67">
        <f t="shared" si="7"/>
        <v>0</v>
      </c>
      <c r="BN130" s="67">
        <v>0</v>
      </c>
      <c r="BO130" s="67">
        <v>5359</v>
      </c>
      <c r="BP130" s="67">
        <v>894</v>
      </c>
      <c r="BQ130" s="67">
        <v>0</v>
      </c>
      <c r="BR130" s="67">
        <v>0</v>
      </c>
      <c r="BS130" s="67">
        <v>-130</v>
      </c>
      <c r="BT130" s="67">
        <v>-130</v>
      </c>
      <c r="BU130" s="67">
        <v>-430</v>
      </c>
      <c r="BV130" s="67">
        <v>-160</v>
      </c>
      <c r="BW130" s="67">
        <v>24</v>
      </c>
      <c r="BX130" s="67">
        <v>0</v>
      </c>
      <c r="BY130" s="67">
        <v>0</v>
      </c>
      <c r="BZ130" s="67">
        <v>-808</v>
      </c>
      <c r="CA130" s="67">
        <v>-10</v>
      </c>
      <c r="CB130" s="67">
        <v>4609</v>
      </c>
      <c r="CC130" s="67">
        <v>8</v>
      </c>
      <c r="CD130" s="67">
        <v>130</v>
      </c>
      <c r="CE130" s="67">
        <v>54</v>
      </c>
      <c r="CF130" s="67">
        <v>585</v>
      </c>
      <c r="CG130" s="67">
        <v>33</v>
      </c>
      <c r="CH130" s="67">
        <v>4</v>
      </c>
    </row>
    <row r="131" spans="1:86" s="9" customFormat="1" ht="15.6" customHeight="1" x14ac:dyDescent="0.3">
      <c r="A131" s="51">
        <v>14</v>
      </c>
      <c r="B131" s="54" t="s">
        <v>119</v>
      </c>
      <c r="C131" s="54" t="s">
        <v>120</v>
      </c>
      <c r="D131" s="27" t="s">
        <v>511</v>
      </c>
      <c r="E131" s="33" t="s">
        <v>317</v>
      </c>
      <c r="F131" s="27" t="s">
        <v>510</v>
      </c>
      <c r="G131" s="51">
        <v>27531121.59</v>
      </c>
      <c r="H131" s="51">
        <v>27532241.93</v>
      </c>
      <c r="I131" s="51">
        <v>455774.06</v>
      </c>
      <c r="J131" s="51">
        <f t="shared" si="4"/>
        <v>27075347.530000001</v>
      </c>
      <c r="K131" s="51">
        <v>6483086.9400000004</v>
      </c>
      <c r="L131" s="51">
        <v>905700.4</v>
      </c>
      <c r="M131" s="51">
        <v>6245422.6200000001</v>
      </c>
      <c r="N131" s="51">
        <v>0</v>
      </c>
      <c r="O131" s="51">
        <v>0</v>
      </c>
      <c r="P131" s="51">
        <v>0</v>
      </c>
      <c r="Q131" s="51">
        <v>1943723.38</v>
      </c>
      <c r="R131" s="51">
        <v>0</v>
      </c>
      <c r="S131" s="51">
        <v>0</v>
      </c>
      <c r="T131" s="51">
        <v>9302240.1400000006</v>
      </c>
      <c r="U131" s="51">
        <v>723326.41</v>
      </c>
      <c r="V131" s="51">
        <v>1888752.69</v>
      </c>
      <c r="W131" s="51">
        <v>0</v>
      </c>
      <c r="X131" s="51">
        <v>0</v>
      </c>
      <c r="Y131" s="51">
        <v>0</v>
      </c>
      <c r="Z131" s="51">
        <v>28826772.489999998</v>
      </c>
      <c r="AA131" s="51">
        <v>1120.3399999999999</v>
      </c>
      <c r="AB131" s="51">
        <v>28827892.829999998</v>
      </c>
      <c r="AC131" s="52">
        <v>0.21523349999999999</v>
      </c>
      <c r="AD131" s="52">
        <v>4.5900000000000003E-2</v>
      </c>
      <c r="AE131" s="51">
        <v>1324540.95</v>
      </c>
      <c r="AF131" s="51">
        <v>1120.3399999999999</v>
      </c>
      <c r="AG131" s="51">
        <v>22877.11</v>
      </c>
      <c r="AH131" s="51">
        <v>0</v>
      </c>
      <c r="AI131" s="51">
        <v>292.22000000000003</v>
      </c>
      <c r="AJ131" s="51">
        <f t="shared" si="5"/>
        <v>292.22000000000003</v>
      </c>
      <c r="AK131" s="51">
        <v>671199.51</v>
      </c>
      <c r="AL131" s="51">
        <v>59338.91</v>
      </c>
      <c r="AM131" s="51">
        <v>102174.64</v>
      </c>
      <c r="AN131" s="51">
        <v>0</v>
      </c>
      <c r="AO131" s="51">
        <v>81981.13</v>
      </c>
      <c r="AP131" s="51">
        <v>44637.59</v>
      </c>
      <c r="AQ131" s="51">
        <v>68192.55</v>
      </c>
      <c r="AR131" s="51">
        <v>7950</v>
      </c>
      <c r="AS131" s="51">
        <v>0</v>
      </c>
      <c r="AT131" s="51">
        <v>0</v>
      </c>
      <c r="AU131" s="51">
        <v>35464.33</v>
      </c>
      <c r="AV131" s="51">
        <v>21672.79</v>
      </c>
      <c r="AW131" s="51">
        <v>0</v>
      </c>
      <c r="AX131" s="51">
        <v>8611.2000000000007</v>
      </c>
      <c r="AY131" s="51">
        <v>12660.89</v>
      </c>
      <c r="AZ131" s="51">
        <v>73.510000000000005</v>
      </c>
      <c r="BA131" s="51">
        <v>0</v>
      </c>
      <c r="BB131" s="51">
        <v>1180906.83</v>
      </c>
      <c r="BC131" s="52">
        <f t="shared" si="6"/>
        <v>0</v>
      </c>
      <c r="BD131" s="51">
        <v>3193443.28</v>
      </c>
      <c r="BE131" s="51">
        <v>2732176.86</v>
      </c>
      <c r="BF131" s="51">
        <v>0</v>
      </c>
      <c r="BG131" s="51">
        <v>198295</v>
      </c>
      <c r="BH131" s="51">
        <v>0</v>
      </c>
      <c r="BI131" s="51">
        <v>197144.08</v>
      </c>
      <c r="BJ131" s="51">
        <v>0</v>
      </c>
      <c r="BK131" s="51">
        <v>0</v>
      </c>
      <c r="BL131" s="51">
        <v>0</v>
      </c>
      <c r="BM131" s="51">
        <f t="shared" si="7"/>
        <v>0</v>
      </c>
      <c r="BN131" s="51">
        <v>0</v>
      </c>
      <c r="BO131" s="51">
        <v>3634</v>
      </c>
      <c r="BP131" s="51">
        <v>730</v>
      </c>
      <c r="BQ131" s="51">
        <v>13</v>
      </c>
      <c r="BR131" s="51">
        <v>0</v>
      </c>
      <c r="BS131" s="51">
        <v>-74</v>
      </c>
      <c r="BT131" s="51">
        <v>-42</v>
      </c>
      <c r="BU131" s="51">
        <v>-255</v>
      </c>
      <c r="BV131" s="51">
        <v>-95</v>
      </c>
      <c r="BW131" s="51">
        <v>0</v>
      </c>
      <c r="BX131" s="51">
        <v>0</v>
      </c>
      <c r="BY131" s="51">
        <v>0</v>
      </c>
      <c r="BZ131" s="51">
        <v>-734</v>
      </c>
      <c r="CA131" s="51">
        <v>-4</v>
      </c>
      <c r="CB131" s="51">
        <v>3173</v>
      </c>
      <c r="CC131" s="51">
        <v>28</v>
      </c>
      <c r="CD131" s="51">
        <v>74</v>
      </c>
      <c r="CE131" s="51">
        <v>38</v>
      </c>
      <c r="CF131" s="51">
        <v>620</v>
      </c>
      <c r="CG131" s="51">
        <v>0</v>
      </c>
      <c r="CH131" s="51">
        <v>0</v>
      </c>
    </row>
    <row r="132" spans="1:86" s="9" customFormat="1" ht="15.6" customHeight="1" x14ac:dyDescent="0.3">
      <c r="A132" s="51">
        <v>14</v>
      </c>
      <c r="B132" s="54" t="s">
        <v>131</v>
      </c>
      <c r="C132" s="54" t="s">
        <v>132</v>
      </c>
      <c r="D132" s="27" t="s">
        <v>509</v>
      </c>
      <c r="E132" s="33" t="s">
        <v>317</v>
      </c>
      <c r="F132" s="27" t="s">
        <v>510</v>
      </c>
      <c r="G132" s="51">
        <v>38759966.219999999</v>
      </c>
      <c r="H132" s="51">
        <v>38760550.840000004</v>
      </c>
      <c r="I132" s="51">
        <v>434956.69</v>
      </c>
      <c r="J132" s="51">
        <f t="shared" si="4"/>
        <v>38325009.530000001</v>
      </c>
      <c r="K132" s="51">
        <v>100172.2</v>
      </c>
      <c r="L132" s="51">
        <v>2355664.35</v>
      </c>
      <c r="M132" s="51">
        <v>11093505.779999999</v>
      </c>
      <c r="N132" s="51">
        <v>0</v>
      </c>
      <c r="O132" s="51">
        <v>0</v>
      </c>
      <c r="P132" s="51">
        <v>96387.05</v>
      </c>
      <c r="Q132" s="51">
        <v>3212958.51</v>
      </c>
      <c r="R132" s="51">
        <v>0</v>
      </c>
      <c r="S132" s="51">
        <v>0</v>
      </c>
      <c r="T132" s="51">
        <v>18091966.129999999</v>
      </c>
      <c r="U132" s="51">
        <v>0</v>
      </c>
      <c r="V132" s="51">
        <v>2575503.6</v>
      </c>
      <c r="W132" s="51">
        <v>903118.92</v>
      </c>
      <c r="X132" s="51">
        <v>0</v>
      </c>
      <c r="Y132" s="51">
        <v>0</v>
      </c>
      <c r="Z132" s="51">
        <v>39085385.829999998</v>
      </c>
      <c r="AA132" s="51">
        <v>1006353.52</v>
      </c>
      <c r="AB132" s="51">
        <v>40091739.350000001</v>
      </c>
      <c r="AC132" s="52">
        <v>0.1258031</v>
      </c>
      <c r="AD132" s="52">
        <v>3.5299999999999998E-2</v>
      </c>
      <c r="AE132" s="51">
        <v>1378464.96</v>
      </c>
      <c r="AF132" s="51">
        <v>0</v>
      </c>
      <c r="AG132" s="51">
        <v>0</v>
      </c>
      <c r="AH132" s="51">
        <v>584.62</v>
      </c>
      <c r="AI132" s="51">
        <v>0</v>
      </c>
      <c r="AJ132" s="51">
        <f t="shared" si="5"/>
        <v>584.62</v>
      </c>
      <c r="AK132" s="51">
        <v>637453.1</v>
      </c>
      <c r="AL132" s="51">
        <v>51747.07</v>
      </c>
      <c r="AM132" s="51">
        <v>153262.94</v>
      </c>
      <c r="AN132" s="51">
        <v>0</v>
      </c>
      <c r="AO132" s="51">
        <v>122339.3</v>
      </c>
      <c r="AP132" s="51">
        <v>30994.959999999999</v>
      </c>
      <c r="AQ132" s="51">
        <v>70332.850000000006</v>
      </c>
      <c r="AR132" s="51">
        <v>7950</v>
      </c>
      <c r="AS132" s="51">
        <v>1651</v>
      </c>
      <c r="AT132" s="51">
        <v>0</v>
      </c>
      <c r="AU132" s="51">
        <v>43603.360000000001</v>
      </c>
      <c r="AV132" s="51">
        <v>19229.009999999998</v>
      </c>
      <c r="AW132" s="51">
        <v>0</v>
      </c>
      <c r="AX132" s="51">
        <v>13779.19</v>
      </c>
      <c r="AY132" s="51">
        <v>6866.02</v>
      </c>
      <c r="AZ132" s="51">
        <v>31439.67</v>
      </c>
      <c r="BA132" s="51">
        <v>0</v>
      </c>
      <c r="BB132" s="51">
        <v>1239134.99</v>
      </c>
      <c r="BC132" s="52">
        <f t="shared" si="6"/>
        <v>0</v>
      </c>
      <c r="BD132" s="51">
        <v>1037629.92</v>
      </c>
      <c r="BE132" s="51">
        <v>3838494.71</v>
      </c>
      <c r="BF132" s="51">
        <v>0</v>
      </c>
      <c r="BG132" s="51">
        <v>198295</v>
      </c>
      <c r="BH132" s="51">
        <v>0</v>
      </c>
      <c r="BI132" s="51">
        <v>253862.36</v>
      </c>
      <c r="BJ132" s="51">
        <v>0</v>
      </c>
      <c r="BK132" s="51">
        <v>0</v>
      </c>
      <c r="BL132" s="51">
        <v>0</v>
      </c>
      <c r="BM132" s="51">
        <f t="shared" si="7"/>
        <v>0</v>
      </c>
      <c r="BN132" s="51">
        <v>0</v>
      </c>
      <c r="BO132" s="51">
        <v>4688</v>
      </c>
      <c r="BP132" s="51">
        <v>843</v>
      </c>
      <c r="BQ132" s="51">
        <v>71</v>
      </c>
      <c r="BR132" s="51">
        <v>-49</v>
      </c>
      <c r="BS132" s="51">
        <v>-102</v>
      </c>
      <c r="BT132" s="51">
        <v>-145</v>
      </c>
      <c r="BU132" s="51">
        <v>-361</v>
      </c>
      <c r="BV132" s="51">
        <v>-185</v>
      </c>
      <c r="BW132" s="51">
        <v>27</v>
      </c>
      <c r="BX132" s="51">
        <v>0</v>
      </c>
      <c r="BY132" s="51">
        <v>2</v>
      </c>
      <c r="BZ132" s="51">
        <v>-661</v>
      </c>
      <c r="CA132" s="51">
        <v>-6</v>
      </c>
      <c r="CB132" s="51">
        <v>4122</v>
      </c>
      <c r="CC132" s="51">
        <v>6</v>
      </c>
      <c r="CD132" s="51">
        <v>121</v>
      </c>
      <c r="CE132" s="51">
        <v>56</v>
      </c>
      <c r="CF132" s="51">
        <v>474</v>
      </c>
      <c r="CG132" s="51">
        <v>17</v>
      </c>
      <c r="CH132" s="51">
        <v>3</v>
      </c>
    </row>
    <row r="133" spans="1:86" s="9" customFormat="1" ht="15.6" customHeight="1" x14ac:dyDescent="0.3">
      <c r="A133" s="51">
        <v>15</v>
      </c>
      <c r="B133" s="54" t="s">
        <v>18</v>
      </c>
      <c r="C133" s="54" t="s">
        <v>19</v>
      </c>
      <c r="D133" s="27" t="s">
        <v>512</v>
      </c>
      <c r="E133" s="27" t="s">
        <v>335</v>
      </c>
      <c r="F133" s="27" t="s">
        <v>513</v>
      </c>
      <c r="G133" s="51">
        <v>37383348.340000004</v>
      </c>
      <c r="H133" s="51">
        <v>37394281.630000003</v>
      </c>
      <c r="I133" s="51">
        <v>1173966.3899999999</v>
      </c>
      <c r="J133" s="51">
        <f t="shared" si="4"/>
        <v>36209381.950000003</v>
      </c>
      <c r="K133" s="51">
        <v>137369.51999999999</v>
      </c>
      <c r="L133" s="51">
        <v>6245044.0499999998</v>
      </c>
      <c r="M133" s="51">
        <v>7622703.9699999997</v>
      </c>
      <c r="N133" s="51">
        <v>0</v>
      </c>
      <c r="O133" s="51">
        <v>123.56</v>
      </c>
      <c r="P133" s="51">
        <v>0</v>
      </c>
      <c r="Q133" s="51">
        <v>3108472.71</v>
      </c>
      <c r="R133" s="51">
        <v>0</v>
      </c>
      <c r="S133" s="51">
        <v>0</v>
      </c>
      <c r="T133" s="51">
        <v>15375674.6</v>
      </c>
      <c r="U133" s="51">
        <v>0</v>
      </c>
      <c r="V133" s="51">
        <v>2049350.83</v>
      </c>
      <c r="W133" s="51">
        <v>190999.02</v>
      </c>
      <c r="X133" s="51">
        <v>0</v>
      </c>
      <c r="Y133" s="51">
        <v>0</v>
      </c>
      <c r="Z133" s="51">
        <v>36397912.840000004</v>
      </c>
      <c r="AA133" s="51">
        <v>282653.36</v>
      </c>
      <c r="AB133" s="51">
        <v>36680566.200000003</v>
      </c>
      <c r="AC133" s="52">
        <v>6.5200159999999993E-2</v>
      </c>
      <c r="AD133" s="52">
        <v>5.1200000000000002E-2</v>
      </c>
      <c r="AE133" s="51">
        <v>1870230.45</v>
      </c>
      <c r="AF133" s="51">
        <v>10933.29</v>
      </c>
      <c r="AG133" s="51">
        <v>114132.54</v>
      </c>
      <c r="AH133" s="51">
        <v>0</v>
      </c>
      <c r="AI133" s="51">
        <v>724.45</v>
      </c>
      <c r="AJ133" s="51">
        <f t="shared" si="5"/>
        <v>724.45</v>
      </c>
      <c r="AK133" s="51">
        <v>850680.56</v>
      </c>
      <c r="AL133" s="51">
        <v>72200.259999999995</v>
      </c>
      <c r="AM133" s="51">
        <v>216790.67</v>
      </c>
      <c r="AN133" s="51">
        <v>0</v>
      </c>
      <c r="AO133" s="51">
        <v>140248.64000000001</v>
      </c>
      <c r="AP133" s="51">
        <v>17900</v>
      </c>
      <c r="AQ133" s="51">
        <v>61426.91</v>
      </c>
      <c r="AR133" s="51">
        <v>8310</v>
      </c>
      <c r="AS133" s="51">
        <v>9624</v>
      </c>
      <c r="AT133" s="51">
        <v>0</v>
      </c>
      <c r="AU133" s="51">
        <v>66068.100000000006</v>
      </c>
      <c r="AV133" s="51">
        <v>10237.549999999999</v>
      </c>
      <c r="AW133" s="51">
        <v>0</v>
      </c>
      <c r="AX133" s="51">
        <v>1390.98</v>
      </c>
      <c r="AY133" s="51">
        <v>16753.2</v>
      </c>
      <c r="AZ133" s="51">
        <v>45676.09</v>
      </c>
      <c r="BA133" s="51">
        <v>0</v>
      </c>
      <c r="BB133" s="51">
        <v>1612231.6</v>
      </c>
      <c r="BC133" s="52">
        <f t="shared" si="6"/>
        <v>0</v>
      </c>
      <c r="BD133" s="51">
        <v>627784.97</v>
      </c>
      <c r="BE133" s="51">
        <v>1809615.36</v>
      </c>
      <c r="BF133" s="51">
        <v>0</v>
      </c>
      <c r="BG133" s="51">
        <v>198295</v>
      </c>
      <c r="BH133" s="51">
        <v>0</v>
      </c>
      <c r="BI133" s="51">
        <v>386172.32</v>
      </c>
      <c r="BJ133" s="51">
        <v>0</v>
      </c>
      <c r="BK133" s="51">
        <v>0</v>
      </c>
      <c r="BL133" s="51">
        <v>0</v>
      </c>
      <c r="BM133" s="51">
        <f t="shared" si="7"/>
        <v>0</v>
      </c>
      <c r="BN133" s="51">
        <v>0</v>
      </c>
      <c r="BO133" s="51">
        <v>3974</v>
      </c>
      <c r="BP133" s="51">
        <v>974</v>
      </c>
      <c r="BQ133" s="51">
        <v>1</v>
      </c>
      <c r="BR133" s="51">
        <v>0</v>
      </c>
      <c r="BS133" s="51">
        <v>-39</v>
      </c>
      <c r="BT133" s="51">
        <v>-85</v>
      </c>
      <c r="BU133" s="51">
        <v>-377</v>
      </c>
      <c r="BV133" s="51">
        <v>-226</v>
      </c>
      <c r="BW133" s="51">
        <v>0</v>
      </c>
      <c r="BX133" s="51">
        <v>-1</v>
      </c>
      <c r="BY133" s="51">
        <v>21</v>
      </c>
      <c r="BZ133" s="51">
        <v>-652</v>
      </c>
      <c r="CA133" s="51">
        <v>0</v>
      </c>
      <c r="CB133" s="51">
        <v>3590</v>
      </c>
      <c r="CC133" s="51">
        <v>14</v>
      </c>
      <c r="CD133" s="51">
        <v>143</v>
      </c>
      <c r="CE133" s="51">
        <v>55</v>
      </c>
      <c r="CF133" s="51">
        <v>338</v>
      </c>
      <c r="CG133" s="51">
        <v>111</v>
      </c>
      <c r="CH133" s="51">
        <v>5</v>
      </c>
    </row>
    <row r="134" spans="1:86" s="9" customFormat="1" ht="15.6" customHeight="1" x14ac:dyDescent="0.3">
      <c r="A134" s="51">
        <v>15</v>
      </c>
      <c r="B134" s="54" t="s">
        <v>109</v>
      </c>
      <c r="C134" s="54" t="s">
        <v>110</v>
      </c>
      <c r="D134" s="27" t="s">
        <v>514</v>
      </c>
      <c r="E134" s="33" t="s">
        <v>317</v>
      </c>
      <c r="F134" s="27" t="s">
        <v>515</v>
      </c>
      <c r="G134" s="51">
        <v>15890806.210000001</v>
      </c>
      <c r="H134" s="51">
        <v>15890949.33</v>
      </c>
      <c r="I134" s="51">
        <v>163553.51999999999</v>
      </c>
      <c r="J134" s="51">
        <f t="shared" si="4"/>
        <v>15727252.690000001</v>
      </c>
      <c r="K134" s="51">
        <v>5622.83</v>
      </c>
      <c r="L134" s="51">
        <v>2357855.16</v>
      </c>
      <c r="M134" s="51">
        <v>2323533.98</v>
      </c>
      <c r="N134" s="51">
        <v>0</v>
      </c>
      <c r="O134" s="51">
        <v>0</v>
      </c>
      <c r="P134" s="51">
        <v>0</v>
      </c>
      <c r="Q134" s="51">
        <v>1372141.81</v>
      </c>
      <c r="R134" s="51">
        <v>0</v>
      </c>
      <c r="S134" s="51">
        <v>0</v>
      </c>
      <c r="T134" s="51">
        <v>7097827.9699999997</v>
      </c>
      <c r="U134" s="51">
        <v>88567.93</v>
      </c>
      <c r="V134" s="51">
        <v>1255178.72</v>
      </c>
      <c r="W134" s="51">
        <v>0</v>
      </c>
      <c r="X134" s="51">
        <v>0</v>
      </c>
      <c r="Y134" s="51">
        <v>0</v>
      </c>
      <c r="Z134" s="51">
        <v>15361981.390000001</v>
      </c>
      <c r="AA134" s="51">
        <v>143.12</v>
      </c>
      <c r="AB134" s="51">
        <v>15362124.51</v>
      </c>
      <c r="AC134" s="52">
        <v>0.1193352</v>
      </c>
      <c r="AD134" s="52">
        <v>5.6099999999999997E-2</v>
      </c>
      <c r="AE134" s="51">
        <v>861252.99</v>
      </c>
      <c r="AF134" s="51">
        <v>0</v>
      </c>
      <c r="AG134" s="51">
        <v>0</v>
      </c>
      <c r="AH134" s="51">
        <v>143.12</v>
      </c>
      <c r="AI134" s="51">
        <v>1.21</v>
      </c>
      <c r="AJ134" s="51">
        <f t="shared" si="5"/>
        <v>144.33000000000001</v>
      </c>
      <c r="AK134" s="51">
        <v>240937.25</v>
      </c>
      <c r="AL134" s="51">
        <v>20096.79</v>
      </c>
      <c r="AM134" s="51">
        <v>45142.84</v>
      </c>
      <c r="AN134" s="51">
        <v>0</v>
      </c>
      <c r="AO134" s="51">
        <v>61414.97</v>
      </c>
      <c r="AP134" s="51">
        <v>3492.74</v>
      </c>
      <c r="AQ134" s="51">
        <v>43527.67</v>
      </c>
      <c r="AR134" s="51">
        <v>8712</v>
      </c>
      <c r="AS134" s="51">
        <v>66907.789999999994</v>
      </c>
      <c r="AT134" s="51">
        <v>0</v>
      </c>
      <c r="AU134" s="51">
        <v>30826.23</v>
      </c>
      <c r="AV134" s="51">
        <v>13425.25</v>
      </c>
      <c r="AW134" s="51">
        <v>0</v>
      </c>
      <c r="AX134" s="51">
        <v>21416.49</v>
      </c>
      <c r="AY134" s="51">
        <v>5835.62</v>
      </c>
      <c r="AZ134" s="51">
        <v>7731.27</v>
      </c>
      <c r="BA134" s="51">
        <v>0</v>
      </c>
      <c r="BB134" s="51">
        <v>638760.44999999995</v>
      </c>
      <c r="BC134" s="52">
        <f t="shared" si="6"/>
        <v>0</v>
      </c>
      <c r="BD134" s="51">
        <v>622761.28</v>
      </c>
      <c r="BE134" s="51">
        <v>1273571.95</v>
      </c>
      <c r="BF134" s="51">
        <v>0</v>
      </c>
      <c r="BG134" s="51">
        <v>198295</v>
      </c>
      <c r="BH134" s="51">
        <v>0</v>
      </c>
      <c r="BI134" s="51">
        <v>102058.77</v>
      </c>
      <c r="BJ134" s="51">
        <v>0</v>
      </c>
      <c r="BK134" s="51">
        <v>0</v>
      </c>
      <c r="BL134" s="51">
        <v>0</v>
      </c>
      <c r="BM134" s="51">
        <f t="shared" si="7"/>
        <v>0</v>
      </c>
      <c r="BN134" s="51">
        <v>0</v>
      </c>
      <c r="BO134" s="51">
        <v>1955</v>
      </c>
      <c r="BP134" s="51">
        <v>570</v>
      </c>
      <c r="BQ134" s="51">
        <v>16</v>
      </c>
      <c r="BR134" s="51">
        <v>0</v>
      </c>
      <c r="BS134" s="51">
        <v>-23</v>
      </c>
      <c r="BT134" s="51">
        <v>-34</v>
      </c>
      <c r="BU134" s="51">
        <v>-78</v>
      </c>
      <c r="BV134" s="51">
        <v>-113</v>
      </c>
      <c r="BW134" s="51">
        <v>0</v>
      </c>
      <c r="BX134" s="51">
        <v>0</v>
      </c>
      <c r="BY134" s="51">
        <v>0</v>
      </c>
      <c r="BZ134" s="51">
        <v>-276</v>
      </c>
      <c r="CA134" s="51">
        <v>-5</v>
      </c>
      <c r="CB134" s="51">
        <v>2012</v>
      </c>
      <c r="CC134" s="51">
        <v>3</v>
      </c>
      <c r="CD134" s="51">
        <v>63</v>
      </c>
      <c r="CE134" s="51">
        <v>23</v>
      </c>
      <c r="CF134" s="51">
        <v>172</v>
      </c>
      <c r="CG134" s="51">
        <v>13</v>
      </c>
      <c r="CH134" s="51">
        <v>5</v>
      </c>
    </row>
    <row r="135" spans="1:86" s="69" customFormat="1" ht="15.6" customHeight="1" x14ac:dyDescent="0.3">
      <c r="A135" s="67">
        <v>15</v>
      </c>
      <c r="B135" s="73" t="s">
        <v>172</v>
      </c>
      <c r="C135" s="73" t="s">
        <v>63</v>
      </c>
      <c r="D135" s="66" t="s">
        <v>512</v>
      </c>
      <c r="E135" s="66" t="s">
        <v>335</v>
      </c>
      <c r="F135" s="66" t="s">
        <v>513</v>
      </c>
      <c r="G135" s="67">
        <v>35114461.420000002</v>
      </c>
      <c r="H135" s="67">
        <v>35114461.420000002</v>
      </c>
      <c r="I135" s="67">
        <v>696650.63</v>
      </c>
      <c r="J135" s="67">
        <f t="shared" si="4"/>
        <v>34417810.789999999</v>
      </c>
      <c r="K135" s="67">
        <v>0</v>
      </c>
      <c r="L135" s="67">
        <v>5319091.99</v>
      </c>
      <c r="M135" s="67">
        <v>6232695.0499999998</v>
      </c>
      <c r="N135" s="67">
        <v>0</v>
      </c>
      <c r="O135" s="67">
        <v>0</v>
      </c>
      <c r="P135" s="67">
        <v>76133.919999999998</v>
      </c>
      <c r="Q135" s="67">
        <v>3203983.68</v>
      </c>
      <c r="R135" s="67">
        <v>0</v>
      </c>
      <c r="S135" s="67">
        <v>0</v>
      </c>
      <c r="T135" s="67">
        <v>15453463.92</v>
      </c>
      <c r="U135" s="67">
        <v>150579.84</v>
      </c>
      <c r="V135" s="67">
        <v>1962038.94</v>
      </c>
      <c r="W135" s="67">
        <v>243505.6</v>
      </c>
      <c r="X135" s="67">
        <v>0</v>
      </c>
      <c r="Y135" s="67">
        <v>0</v>
      </c>
      <c r="Z135" s="67">
        <v>34359142.950000003</v>
      </c>
      <c r="AA135" s="67">
        <v>421202.48</v>
      </c>
      <c r="AB135" s="67">
        <v>34780345.43</v>
      </c>
      <c r="AC135" s="68">
        <v>0.1068233</v>
      </c>
      <c r="AD135" s="68">
        <v>5.7099999999999998E-2</v>
      </c>
      <c r="AE135" s="67">
        <v>1961155.61</v>
      </c>
      <c r="AF135" s="67">
        <v>0</v>
      </c>
      <c r="AG135" s="67">
        <v>0</v>
      </c>
      <c r="AH135" s="67">
        <v>0</v>
      </c>
      <c r="AI135" s="67">
        <v>0</v>
      </c>
      <c r="AJ135" s="67">
        <f t="shared" si="5"/>
        <v>0</v>
      </c>
      <c r="AK135" s="67">
        <v>1028869.14</v>
      </c>
      <c r="AL135" s="67">
        <v>84456.22</v>
      </c>
      <c r="AM135" s="67">
        <v>213871.3</v>
      </c>
      <c r="AN135" s="67">
        <v>0</v>
      </c>
      <c r="AO135" s="67">
        <v>201427.94</v>
      </c>
      <c r="AP135" s="67">
        <v>4961</v>
      </c>
      <c r="AQ135" s="67">
        <v>67349.52</v>
      </c>
      <c r="AR135" s="67">
        <v>8310</v>
      </c>
      <c r="AS135" s="67">
        <v>4000</v>
      </c>
      <c r="AT135" s="67">
        <v>0</v>
      </c>
      <c r="AU135" s="67">
        <v>50754.87</v>
      </c>
      <c r="AV135" s="67">
        <v>18479.22</v>
      </c>
      <c r="AW135" s="67">
        <v>0</v>
      </c>
      <c r="AX135" s="67">
        <v>505.44</v>
      </c>
      <c r="AY135" s="67">
        <v>17528.509999999998</v>
      </c>
      <c r="AZ135" s="67">
        <v>16335.94</v>
      </c>
      <c r="BA135" s="67">
        <v>0</v>
      </c>
      <c r="BB135" s="67">
        <v>1776343.55</v>
      </c>
      <c r="BC135" s="68">
        <f t="shared" si="6"/>
        <v>0</v>
      </c>
      <c r="BD135" s="67">
        <v>884172.52</v>
      </c>
      <c r="BE135" s="67">
        <v>2866870.66</v>
      </c>
      <c r="BF135" s="67">
        <v>0</v>
      </c>
      <c r="BG135" s="67">
        <v>198295</v>
      </c>
      <c r="BH135" s="67">
        <v>0</v>
      </c>
      <c r="BI135" s="67">
        <v>406444.59</v>
      </c>
      <c r="BJ135" s="67">
        <v>0</v>
      </c>
      <c r="BK135" s="67">
        <v>0</v>
      </c>
      <c r="BL135" s="67">
        <v>0</v>
      </c>
      <c r="BM135" s="67">
        <f t="shared" si="7"/>
        <v>0</v>
      </c>
      <c r="BN135" s="67">
        <v>0</v>
      </c>
      <c r="BO135" s="67">
        <v>3760</v>
      </c>
      <c r="BP135" s="67">
        <v>954</v>
      </c>
      <c r="BQ135" s="67">
        <v>29</v>
      </c>
      <c r="BR135" s="67">
        <v>0</v>
      </c>
      <c r="BS135" s="67">
        <v>-52</v>
      </c>
      <c r="BT135" s="67">
        <v>-68</v>
      </c>
      <c r="BU135" s="67">
        <v>-409</v>
      </c>
      <c r="BV135" s="67">
        <v>-266</v>
      </c>
      <c r="BW135" s="67">
        <v>1</v>
      </c>
      <c r="BX135" s="67">
        <v>-3</v>
      </c>
      <c r="BY135" s="67">
        <v>0</v>
      </c>
      <c r="BZ135" s="67">
        <v>-517</v>
      </c>
      <c r="CA135" s="67">
        <v>-3</v>
      </c>
      <c r="CB135" s="67">
        <v>3426</v>
      </c>
      <c r="CC135" s="67">
        <v>17</v>
      </c>
      <c r="CD135" s="67">
        <v>112</v>
      </c>
      <c r="CE135" s="67">
        <v>44</v>
      </c>
      <c r="CF135" s="67">
        <v>256</v>
      </c>
      <c r="CG135" s="67">
        <v>103</v>
      </c>
      <c r="CH135" s="67">
        <v>5</v>
      </c>
    </row>
    <row r="136" spans="1:86" s="9" customFormat="1" ht="15.6" customHeight="1" x14ac:dyDescent="0.3">
      <c r="A136" s="51">
        <v>16</v>
      </c>
      <c r="B136" s="54" t="s">
        <v>46</v>
      </c>
      <c r="C136" s="54" t="s">
        <v>47</v>
      </c>
      <c r="D136" s="27" t="s">
        <v>516</v>
      </c>
      <c r="E136" s="27" t="s">
        <v>466</v>
      </c>
      <c r="F136" s="27" t="s">
        <v>513</v>
      </c>
      <c r="G136" s="51">
        <v>44191868.619999997</v>
      </c>
      <c r="H136" s="51">
        <v>44205871.009999998</v>
      </c>
      <c r="I136" s="51">
        <v>947904.96</v>
      </c>
      <c r="J136" s="51">
        <f t="shared" ref="J136:J188" si="8">G136-I136</f>
        <v>43243963.659999996</v>
      </c>
      <c r="K136" s="51">
        <v>53547.48</v>
      </c>
      <c r="L136" s="51">
        <v>9012567.3499999996</v>
      </c>
      <c r="M136" s="51">
        <v>5650853.5099999998</v>
      </c>
      <c r="N136" s="51">
        <v>0</v>
      </c>
      <c r="O136" s="51">
        <v>0</v>
      </c>
      <c r="P136" s="51">
        <v>0</v>
      </c>
      <c r="Q136" s="51">
        <v>4324605.71</v>
      </c>
      <c r="R136" s="51">
        <v>0</v>
      </c>
      <c r="S136" s="51">
        <v>0</v>
      </c>
      <c r="T136" s="51">
        <v>18305408.23</v>
      </c>
      <c r="U136" s="51">
        <v>307781.68</v>
      </c>
      <c r="V136" s="51">
        <v>2201843.7400000002</v>
      </c>
      <c r="W136" s="51">
        <v>2175.7600000000002</v>
      </c>
      <c r="X136" s="51">
        <v>0</v>
      </c>
      <c r="Y136" s="51">
        <v>0</v>
      </c>
      <c r="Z136" s="51">
        <v>41597482.149999999</v>
      </c>
      <c r="AA136" s="51">
        <v>16178.15</v>
      </c>
      <c r="AB136" s="51">
        <v>41613660.299999997</v>
      </c>
      <c r="AC136" s="52">
        <v>0.13115379999999999</v>
      </c>
      <c r="AD136" s="52">
        <v>4.19E-2</v>
      </c>
      <c r="AE136" s="51">
        <v>1754876.84</v>
      </c>
      <c r="AF136" s="51">
        <v>14002.39</v>
      </c>
      <c r="AG136" s="51">
        <v>260500.38</v>
      </c>
      <c r="AH136" s="51">
        <v>0</v>
      </c>
      <c r="AI136" s="51">
        <v>0</v>
      </c>
      <c r="AJ136" s="51">
        <f t="shared" ref="AJ136:AJ188" si="9">SUM(AH136:AI136)</f>
        <v>0</v>
      </c>
      <c r="AK136" s="51">
        <v>725560.67</v>
      </c>
      <c r="AL136" s="51">
        <v>66507.48</v>
      </c>
      <c r="AM136" s="51">
        <v>222827.41</v>
      </c>
      <c r="AN136" s="51">
        <v>0</v>
      </c>
      <c r="AO136" s="51">
        <v>143216.57</v>
      </c>
      <c r="AP136" s="51">
        <v>42345.84</v>
      </c>
      <c r="AQ136" s="51">
        <v>70656.92</v>
      </c>
      <c r="AR136" s="51">
        <v>11700</v>
      </c>
      <c r="AS136" s="51">
        <v>0</v>
      </c>
      <c r="AT136" s="51">
        <v>0</v>
      </c>
      <c r="AU136" s="51">
        <v>60846.1</v>
      </c>
      <c r="AV136" s="51">
        <v>23843.43</v>
      </c>
      <c r="AW136" s="51">
        <v>0</v>
      </c>
      <c r="AX136" s="51">
        <v>12504.17</v>
      </c>
      <c r="AY136" s="51">
        <v>35127.040000000001</v>
      </c>
      <c r="AZ136" s="51">
        <v>14475.1</v>
      </c>
      <c r="BA136" s="51">
        <v>0</v>
      </c>
      <c r="BB136" s="51">
        <v>1484201.89</v>
      </c>
      <c r="BC136" s="52">
        <f t="shared" ref="BC136:BC188" si="10">BA136/BB136</f>
        <v>0</v>
      </c>
      <c r="BD136" s="51">
        <v>296600.40999999997</v>
      </c>
      <c r="BE136" s="51">
        <v>5499332.2199999997</v>
      </c>
      <c r="BF136" s="51">
        <v>0</v>
      </c>
      <c r="BG136" s="51">
        <v>198295</v>
      </c>
      <c r="BH136" s="51">
        <v>0</v>
      </c>
      <c r="BI136" s="51">
        <v>339781.75</v>
      </c>
      <c r="BJ136" s="51">
        <v>0</v>
      </c>
      <c r="BK136" s="51">
        <v>0</v>
      </c>
      <c r="BL136" s="51">
        <v>0</v>
      </c>
      <c r="BM136" s="51">
        <f t="shared" ref="BM136:BM188" si="11">SUM(BK136:BL136)</f>
        <v>0</v>
      </c>
      <c r="BN136" s="51">
        <v>0</v>
      </c>
      <c r="BO136" s="51">
        <v>5066</v>
      </c>
      <c r="BP136" s="51">
        <v>1338</v>
      </c>
      <c r="BQ136" s="51">
        <v>0</v>
      </c>
      <c r="BR136" s="51">
        <v>0</v>
      </c>
      <c r="BS136" s="51">
        <v>-106</v>
      </c>
      <c r="BT136" s="51">
        <v>-151</v>
      </c>
      <c r="BU136" s="51">
        <v>-922</v>
      </c>
      <c r="BV136" s="51">
        <v>-395</v>
      </c>
      <c r="BW136" s="51">
        <v>0</v>
      </c>
      <c r="BX136" s="51">
        <v>-4</v>
      </c>
      <c r="BY136" s="51">
        <v>0</v>
      </c>
      <c r="BZ136" s="51">
        <v>-286</v>
      </c>
      <c r="CA136" s="51">
        <v>-3</v>
      </c>
      <c r="CB136" s="51">
        <v>4537</v>
      </c>
      <c r="CC136" s="51">
        <v>15</v>
      </c>
      <c r="CD136" s="51">
        <v>95</v>
      </c>
      <c r="CE136" s="51">
        <v>27</v>
      </c>
      <c r="CF136" s="51">
        <v>157</v>
      </c>
      <c r="CG136" s="51">
        <v>13</v>
      </c>
      <c r="CH136" s="51">
        <v>7</v>
      </c>
    </row>
    <row r="137" spans="1:86" s="69" customFormat="1" ht="15.6" customHeight="1" x14ac:dyDescent="0.3">
      <c r="A137" s="67">
        <v>16</v>
      </c>
      <c r="B137" s="73" t="s">
        <v>60</v>
      </c>
      <c r="C137" s="73" t="s">
        <v>61</v>
      </c>
      <c r="D137" s="66" t="s">
        <v>517</v>
      </c>
      <c r="E137" s="66" t="s">
        <v>466</v>
      </c>
      <c r="F137" s="66" t="s">
        <v>513</v>
      </c>
      <c r="G137" s="67">
        <v>41052794.530000001</v>
      </c>
      <c r="H137" s="67">
        <v>41060525.579999998</v>
      </c>
      <c r="I137" s="67">
        <v>1551193.46</v>
      </c>
      <c r="J137" s="67">
        <f t="shared" si="8"/>
        <v>39501601.07</v>
      </c>
      <c r="K137" s="67">
        <v>0</v>
      </c>
      <c r="L137" s="67">
        <v>10529926.6</v>
      </c>
      <c r="M137" s="67">
        <v>4719625.78</v>
      </c>
      <c r="N137" s="67">
        <v>0</v>
      </c>
      <c r="O137" s="67">
        <v>0</v>
      </c>
      <c r="P137" s="67">
        <v>0</v>
      </c>
      <c r="Q137" s="67">
        <v>4026385.42</v>
      </c>
      <c r="R137" s="67">
        <v>0</v>
      </c>
      <c r="S137" s="67">
        <v>0</v>
      </c>
      <c r="T137" s="67">
        <v>13829404.49</v>
      </c>
      <c r="U137" s="67">
        <v>0</v>
      </c>
      <c r="V137" s="67">
        <v>4291897.5999999996</v>
      </c>
      <c r="W137" s="67">
        <v>1640184.44</v>
      </c>
      <c r="X137" s="67">
        <v>53651.07</v>
      </c>
      <c r="Y137" s="67">
        <v>0</v>
      </c>
      <c r="Z137" s="67">
        <v>39110214.270000003</v>
      </c>
      <c r="AA137" s="67">
        <v>2086995.68</v>
      </c>
      <c r="AB137" s="67">
        <v>41197209.950000003</v>
      </c>
      <c r="AC137" s="68">
        <v>0.1169094</v>
      </c>
      <c r="AD137" s="68">
        <v>4.3799999999999999E-2</v>
      </c>
      <c r="AE137" s="67">
        <v>1720705.43</v>
      </c>
      <c r="AF137" s="67">
        <v>7731.05</v>
      </c>
      <c r="AG137" s="67">
        <v>146889.95000000001</v>
      </c>
      <c r="AH137" s="67">
        <v>0</v>
      </c>
      <c r="AI137" s="67">
        <v>0</v>
      </c>
      <c r="AJ137" s="67">
        <f t="shared" si="9"/>
        <v>0</v>
      </c>
      <c r="AK137" s="67">
        <v>805663.64</v>
      </c>
      <c r="AL137" s="67">
        <v>69955.09</v>
      </c>
      <c r="AM137" s="67">
        <v>196854.95</v>
      </c>
      <c r="AN137" s="67">
        <v>0</v>
      </c>
      <c r="AO137" s="67">
        <v>153806.62</v>
      </c>
      <c r="AP137" s="67">
        <v>30832.06</v>
      </c>
      <c r="AQ137" s="67">
        <v>54606.84</v>
      </c>
      <c r="AR137" s="67">
        <v>11700</v>
      </c>
      <c r="AS137" s="67">
        <v>3778</v>
      </c>
      <c r="AT137" s="67">
        <v>0</v>
      </c>
      <c r="AU137" s="67">
        <v>89368.08</v>
      </c>
      <c r="AV137" s="67">
        <v>22472.68</v>
      </c>
      <c r="AW137" s="67">
        <v>0</v>
      </c>
      <c r="AX137" s="67">
        <v>25592.68</v>
      </c>
      <c r="AY137" s="67">
        <v>3239.11</v>
      </c>
      <c r="AZ137" s="67">
        <v>41609.03</v>
      </c>
      <c r="BA137" s="67">
        <v>0</v>
      </c>
      <c r="BB137" s="67">
        <v>1575089.47</v>
      </c>
      <c r="BC137" s="68">
        <f t="shared" si="10"/>
        <v>0</v>
      </c>
      <c r="BD137" s="67">
        <v>928687.34</v>
      </c>
      <c r="BE137" s="67">
        <v>3870768.97</v>
      </c>
      <c r="BF137" s="67">
        <v>0</v>
      </c>
      <c r="BG137" s="67">
        <v>198295</v>
      </c>
      <c r="BH137" s="67">
        <v>0</v>
      </c>
      <c r="BI137" s="67">
        <v>370407.85</v>
      </c>
      <c r="BJ137" s="67">
        <v>0</v>
      </c>
      <c r="BK137" s="67">
        <v>0</v>
      </c>
      <c r="BL137" s="67">
        <v>0</v>
      </c>
      <c r="BM137" s="67">
        <f t="shared" si="11"/>
        <v>0</v>
      </c>
      <c r="BN137" s="67">
        <v>0</v>
      </c>
      <c r="BO137" s="67">
        <v>5784</v>
      </c>
      <c r="BP137" s="67">
        <v>2747</v>
      </c>
      <c r="BQ137" s="67">
        <v>0</v>
      </c>
      <c r="BR137" s="67">
        <v>-5</v>
      </c>
      <c r="BS137" s="67">
        <v>-241</v>
      </c>
      <c r="BT137" s="67">
        <v>-95</v>
      </c>
      <c r="BU137" s="67">
        <v>-2090</v>
      </c>
      <c r="BV137" s="67">
        <v>-343</v>
      </c>
      <c r="BW137" s="67">
        <v>0</v>
      </c>
      <c r="BX137" s="67">
        <v>0</v>
      </c>
      <c r="BY137" s="67">
        <v>0</v>
      </c>
      <c r="BZ137" s="67">
        <v>-513</v>
      </c>
      <c r="CA137" s="67">
        <v>-1</v>
      </c>
      <c r="CB137" s="67">
        <v>5243</v>
      </c>
      <c r="CC137" s="67">
        <v>4</v>
      </c>
      <c r="CD137" s="67">
        <v>123</v>
      </c>
      <c r="CE137" s="67">
        <v>25</v>
      </c>
      <c r="CF137" s="67">
        <v>268</v>
      </c>
      <c r="CG137" s="67">
        <v>97</v>
      </c>
      <c r="CH137" s="67">
        <v>0</v>
      </c>
    </row>
    <row r="138" spans="1:86" s="69" customFormat="1" ht="15.6" customHeight="1" x14ac:dyDescent="0.3">
      <c r="A138" s="67">
        <v>16</v>
      </c>
      <c r="B138" s="73" t="s">
        <v>64</v>
      </c>
      <c r="C138" s="73" t="s">
        <v>65</v>
      </c>
      <c r="D138" s="66" t="s">
        <v>518</v>
      </c>
      <c r="E138" s="66" t="s">
        <v>466</v>
      </c>
      <c r="F138" s="66" t="s">
        <v>513</v>
      </c>
      <c r="G138" s="67">
        <v>71032372.939999998</v>
      </c>
      <c r="H138" s="67">
        <v>71032372.939999998</v>
      </c>
      <c r="I138" s="67">
        <v>1095761.1399999999</v>
      </c>
      <c r="J138" s="67">
        <f t="shared" si="8"/>
        <v>69936611.799999997</v>
      </c>
      <c r="K138" s="67">
        <v>2435172</v>
      </c>
      <c r="L138" s="67">
        <v>8115780.5800000001</v>
      </c>
      <c r="M138" s="67">
        <v>7581562.2999999998</v>
      </c>
      <c r="N138" s="67">
        <v>0</v>
      </c>
      <c r="O138" s="67">
        <v>0</v>
      </c>
      <c r="P138" s="67">
        <v>89386.48</v>
      </c>
      <c r="Q138" s="67">
        <v>3898295.34</v>
      </c>
      <c r="R138" s="67">
        <v>0</v>
      </c>
      <c r="S138" s="67">
        <v>0</v>
      </c>
      <c r="T138" s="67">
        <v>42745648.329999998</v>
      </c>
      <c r="U138" s="67">
        <v>0</v>
      </c>
      <c r="V138" s="67">
        <v>4421366.1900000004</v>
      </c>
      <c r="W138" s="67">
        <v>154216.63</v>
      </c>
      <c r="X138" s="67">
        <v>15019.3</v>
      </c>
      <c r="Y138" s="67">
        <v>0</v>
      </c>
      <c r="Z138" s="67">
        <v>71760021.670000002</v>
      </c>
      <c r="AA138" s="67">
        <v>169235.93</v>
      </c>
      <c r="AB138" s="67">
        <v>71929257.599999994</v>
      </c>
      <c r="AC138" s="68">
        <v>6.1434040000000002E-2</v>
      </c>
      <c r="AD138" s="68">
        <v>3.4500000000000003E-2</v>
      </c>
      <c r="AE138" s="67">
        <v>2472810.4500000002</v>
      </c>
      <c r="AF138" s="67">
        <v>0</v>
      </c>
      <c r="AG138" s="67">
        <v>0</v>
      </c>
      <c r="AH138" s="67">
        <v>0</v>
      </c>
      <c r="AI138" s="67">
        <v>0</v>
      </c>
      <c r="AJ138" s="67">
        <f t="shared" si="9"/>
        <v>0</v>
      </c>
      <c r="AK138" s="67">
        <v>1295020.4099999999</v>
      </c>
      <c r="AL138" s="67">
        <v>116039.66</v>
      </c>
      <c r="AM138" s="67">
        <v>345223.13</v>
      </c>
      <c r="AN138" s="67">
        <v>62649.29</v>
      </c>
      <c r="AO138" s="67">
        <v>148637.16</v>
      </c>
      <c r="AP138" s="67">
        <v>17090.919999999998</v>
      </c>
      <c r="AQ138" s="67">
        <v>51713.8</v>
      </c>
      <c r="AR138" s="67">
        <v>11700</v>
      </c>
      <c r="AS138" s="67">
        <v>12839.04</v>
      </c>
      <c r="AT138" s="67">
        <v>0</v>
      </c>
      <c r="AU138" s="67">
        <v>162156.76999999999</v>
      </c>
      <c r="AV138" s="67">
        <v>17902.810000000001</v>
      </c>
      <c r="AW138" s="67">
        <v>0</v>
      </c>
      <c r="AX138" s="67">
        <v>21947.45</v>
      </c>
      <c r="AY138" s="67">
        <v>88743.21</v>
      </c>
      <c r="AZ138" s="67">
        <v>67359.95</v>
      </c>
      <c r="BA138" s="67">
        <v>0</v>
      </c>
      <c r="BB138" s="67">
        <v>2516967.5499999998</v>
      </c>
      <c r="BC138" s="68">
        <f t="shared" si="10"/>
        <v>0</v>
      </c>
      <c r="BD138" s="67">
        <v>113380.56</v>
      </c>
      <c r="BE138" s="67">
        <v>4250424.96</v>
      </c>
      <c r="BF138" s="67">
        <v>0</v>
      </c>
      <c r="BG138" s="67">
        <v>198295</v>
      </c>
      <c r="BH138" s="67">
        <v>0</v>
      </c>
      <c r="BI138" s="67">
        <v>370743.03999999998</v>
      </c>
      <c r="BJ138" s="67">
        <v>0</v>
      </c>
      <c r="BK138" s="67">
        <v>0</v>
      </c>
      <c r="BL138" s="67">
        <v>0</v>
      </c>
      <c r="BM138" s="67">
        <f t="shared" si="11"/>
        <v>0</v>
      </c>
      <c r="BN138" s="67">
        <v>0</v>
      </c>
      <c r="BO138" s="67">
        <v>6560</v>
      </c>
      <c r="BP138" s="67">
        <v>2560</v>
      </c>
      <c r="BQ138" s="67">
        <v>4</v>
      </c>
      <c r="BR138" s="67">
        <v>0</v>
      </c>
      <c r="BS138" s="67">
        <v>-242</v>
      </c>
      <c r="BT138" s="67">
        <v>-270</v>
      </c>
      <c r="BU138" s="67">
        <v>-1279</v>
      </c>
      <c r="BV138" s="67">
        <v>-520</v>
      </c>
      <c r="BW138" s="67">
        <v>0</v>
      </c>
      <c r="BX138" s="67">
        <v>-2</v>
      </c>
      <c r="BY138" s="67">
        <v>45</v>
      </c>
      <c r="BZ138" s="67">
        <v>-1002</v>
      </c>
      <c r="CA138" s="67">
        <v>-1</v>
      </c>
      <c r="CB138" s="67">
        <v>5853</v>
      </c>
      <c r="CC138" s="67">
        <v>0</v>
      </c>
      <c r="CD138" s="67">
        <v>312</v>
      </c>
      <c r="CE138" s="67">
        <v>96</v>
      </c>
      <c r="CF138" s="67">
        <v>574</v>
      </c>
      <c r="CG138" s="67">
        <v>12</v>
      </c>
      <c r="CH138" s="67">
        <v>10</v>
      </c>
    </row>
    <row r="139" spans="1:86" s="69" customFormat="1" ht="15.6" customHeight="1" x14ac:dyDescent="0.3">
      <c r="A139" s="67">
        <v>16</v>
      </c>
      <c r="B139" s="73" t="s">
        <v>76</v>
      </c>
      <c r="C139" s="73" t="s">
        <v>77</v>
      </c>
      <c r="D139" s="66" t="s">
        <v>517</v>
      </c>
      <c r="E139" s="66" t="s">
        <v>466</v>
      </c>
      <c r="F139" s="66" t="s">
        <v>513</v>
      </c>
      <c r="G139" s="67">
        <v>58760072.700000003</v>
      </c>
      <c r="H139" s="67">
        <v>58760072.700000003</v>
      </c>
      <c r="I139" s="67">
        <v>889463.35</v>
      </c>
      <c r="J139" s="67">
        <f t="shared" si="8"/>
        <v>57870609.350000001</v>
      </c>
      <c r="K139" s="67">
        <v>0</v>
      </c>
      <c r="L139" s="67">
        <v>16044720.890000001</v>
      </c>
      <c r="M139" s="67">
        <v>6325576.0899999999</v>
      </c>
      <c r="N139" s="67">
        <v>0</v>
      </c>
      <c r="O139" s="67">
        <v>0</v>
      </c>
      <c r="P139" s="67">
        <v>0</v>
      </c>
      <c r="Q139" s="67">
        <v>4999449.95</v>
      </c>
      <c r="R139" s="67">
        <v>0</v>
      </c>
      <c r="S139" s="67">
        <v>0</v>
      </c>
      <c r="T139" s="67">
        <v>22204353.219999999</v>
      </c>
      <c r="U139" s="67">
        <v>0</v>
      </c>
      <c r="V139" s="67">
        <v>4919690.74</v>
      </c>
      <c r="W139" s="67">
        <v>474611.81</v>
      </c>
      <c r="X139" s="67">
        <v>26903.94</v>
      </c>
      <c r="Y139" s="67">
        <v>0</v>
      </c>
      <c r="Z139" s="67">
        <v>56707738.670000002</v>
      </c>
      <c r="AA139" s="67">
        <v>508554.16</v>
      </c>
      <c r="AB139" s="67">
        <v>57216292.829999998</v>
      </c>
      <c r="AC139" s="68">
        <v>0.1074031</v>
      </c>
      <c r="AD139" s="68">
        <v>3.9E-2</v>
      </c>
      <c r="AE139" s="67">
        <v>2213947.7799999998</v>
      </c>
      <c r="AF139" s="67">
        <v>0</v>
      </c>
      <c r="AG139" s="67">
        <v>0</v>
      </c>
      <c r="AH139" s="67">
        <v>0</v>
      </c>
      <c r="AI139" s="67">
        <v>0</v>
      </c>
      <c r="AJ139" s="67">
        <f t="shared" si="9"/>
        <v>0</v>
      </c>
      <c r="AK139" s="67">
        <v>985546.76</v>
      </c>
      <c r="AL139" s="67">
        <v>85987.97</v>
      </c>
      <c r="AM139" s="67">
        <v>211691.48</v>
      </c>
      <c r="AN139" s="67">
        <v>103234.65</v>
      </c>
      <c r="AO139" s="67">
        <v>179109.12</v>
      </c>
      <c r="AP139" s="67">
        <v>13279.26</v>
      </c>
      <c r="AQ139" s="67">
        <v>93583.92</v>
      </c>
      <c r="AR139" s="67">
        <v>11700</v>
      </c>
      <c r="AS139" s="67">
        <v>8414.9699999999993</v>
      </c>
      <c r="AT139" s="67">
        <v>0</v>
      </c>
      <c r="AU139" s="67">
        <v>143057.1</v>
      </c>
      <c r="AV139" s="67">
        <v>17951.09</v>
      </c>
      <c r="AW139" s="67">
        <v>0</v>
      </c>
      <c r="AX139" s="67">
        <v>4128.58</v>
      </c>
      <c r="AY139" s="67">
        <v>12869.23</v>
      </c>
      <c r="AZ139" s="67">
        <v>63457.23</v>
      </c>
      <c r="BA139" s="67">
        <v>0</v>
      </c>
      <c r="BB139" s="67">
        <v>2035705.13</v>
      </c>
      <c r="BC139" s="68">
        <f t="shared" si="10"/>
        <v>0</v>
      </c>
      <c r="BD139" s="67">
        <v>738667.49</v>
      </c>
      <c r="BE139" s="67">
        <v>5572345.8200000003</v>
      </c>
      <c r="BF139" s="67">
        <v>0</v>
      </c>
      <c r="BG139" s="67">
        <v>198295.04000000001</v>
      </c>
      <c r="BH139" s="67">
        <v>0.04</v>
      </c>
      <c r="BI139" s="67">
        <v>481823.56</v>
      </c>
      <c r="BJ139" s="67">
        <v>0</v>
      </c>
      <c r="BK139" s="67">
        <v>0</v>
      </c>
      <c r="BL139" s="67">
        <v>0</v>
      </c>
      <c r="BM139" s="67">
        <f t="shared" si="11"/>
        <v>0</v>
      </c>
      <c r="BN139" s="67">
        <v>0</v>
      </c>
      <c r="BO139" s="67">
        <v>6908</v>
      </c>
      <c r="BP139" s="67">
        <v>2820</v>
      </c>
      <c r="BQ139" s="67">
        <v>3</v>
      </c>
      <c r="BR139" s="67">
        <v>0</v>
      </c>
      <c r="BS139" s="67">
        <v>-258</v>
      </c>
      <c r="BT139" s="67">
        <v>-138</v>
      </c>
      <c r="BU139" s="67">
        <v>-1487</v>
      </c>
      <c r="BV139" s="67">
        <v>-418</v>
      </c>
      <c r="BW139" s="67">
        <v>0</v>
      </c>
      <c r="BX139" s="67">
        <v>-6</v>
      </c>
      <c r="BY139" s="67">
        <v>-1</v>
      </c>
      <c r="BZ139" s="67">
        <v>-629</v>
      </c>
      <c r="CA139" s="67">
        <v>-4</v>
      </c>
      <c r="CB139" s="67">
        <v>6790</v>
      </c>
      <c r="CC139" s="67">
        <v>9</v>
      </c>
      <c r="CD139" s="67">
        <v>212</v>
      </c>
      <c r="CE139" s="67">
        <v>58</v>
      </c>
      <c r="CF139" s="67">
        <v>357</v>
      </c>
      <c r="CG139" s="67">
        <v>2</v>
      </c>
      <c r="CH139" s="67">
        <v>0</v>
      </c>
    </row>
    <row r="140" spans="1:86" s="69" customFormat="1" ht="15.6" customHeight="1" x14ac:dyDescent="0.3">
      <c r="A140" s="70">
        <v>16</v>
      </c>
      <c r="B140" s="71" t="s">
        <v>310</v>
      </c>
      <c r="C140" s="71" t="s">
        <v>309</v>
      </c>
      <c r="D140" s="66" t="s">
        <v>519</v>
      </c>
      <c r="E140" s="66" t="s">
        <v>466</v>
      </c>
      <c r="F140" s="66" t="s">
        <v>513</v>
      </c>
      <c r="G140" s="67">
        <v>41271570.229999997</v>
      </c>
      <c r="H140" s="67">
        <v>41276787.840000004</v>
      </c>
      <c r="I140" s="67">
        <v>676276.73</v>
      </c>
      <c r="J140" s="67">
        <f t="shared" si="8"/>
        <v>40595293.5</v>
      </c>
      <c r="K140" s="67">
        <v>0</v>
      </c>
      <c r="L140" s="67">
        <v>10921940.02</v>
      </c>
      <c r="M140" s="67">
        <v>5250000.9000000004</v>
      </c>
      <c r="N140" s="67">
        <v>0</v>
      </c>
      <c r="O140" s="67">
        <v>0</v>
      </c>
      <c r="P140" s="67">
        <v>0</v>
      </c>
      <c r="Q140" s="67">
        <v>4958341.17</v>
      </c>
      <c r="R140" s="67">
        <v>0</v>
      </c>
      <c r="S140" s="67">
        <v>0</v>
      </c>
      <c r="T140" s="67">
        <v>14715882.08</v>
      </c>
      <c r="U140" s="67">
        <v>0</v>
      </c>
      <c r="V140" s="67">
        <v>3070333.65</v>
      </c>
      <c r="W140" s="67">
        <v>697460.36</v>
      </c>
      <c r="X140" s="67">
        <v>40848.39</v>
      </c>
      <c r="Y140" s="67">
        <v>0</v>
      </c>
      <c r="Z140" s="67">
        <v>40856950.369999997</v>
      </c>
      <c r="AA140" s="67">
        <v>1133184.9099999999</v>
      </c>
      <c r="AB140" s="67">
        <v>41990135.280000001</v>
      </c>
      <c r="AC140" s="68">
        <v>0.17571039999999999</v>
      </c>
      <c r="AD140" s="68">
        <v>4.7500000000000001E-2</v>
      </c>
      <c r="AE140" s="67">
        <v>1945670.16</v>
      </c>
      <c r="AF140" s="67">
        <v>5217.6099999999997</v>
      </c>
      <c r="AG140" s="67">
        <v>104180.74</v>
      </c>
      <c r="AH140" s="67">
        <v>0</v>
      </c>
      <c r="AI140" s="67">
        <v>0</v>
      </c>
      <c r="AJ140" s="67">
        <f t="shared" si="9"/>
        <v>0</v>
      </c>
      <c r="AK140" s="67">
        <v>822779.98</v>
      </c>
      <c r="AL140" s="67">
        <v>70722.16</v>
      </c>
      <c r="AM140" s="67">
        <v>165248.70000000001</v>
      </c>
      <c r="AN140" s="67">
        <v>18749.349999999999</v>
      </c>
      <c r="AO140" s="67">
        <v>131632.14000000001</v>
      </c>
      <c r="AP140" s="67">
        <v>22018.73</v>
      </c>
      <c r="AQ140" s="67">
        <v>75087.839999999997</v>
      </c>
      <c r="AR140" s="67">
        <v>11700</v>
      </c>
      <c r="AS140" s="67">
        <v>2500</v>
      </c>
      <c r="AT140" s="67">
        <v>0</v>
      </c>
      <c r="AU140" s="67">
        <v>116025.47</v>
      </c>
      <c r="AV140" s="67">
        <v>28205.52</v>
      </c>
      <c r="AW140" s="67">
        <v>0</v>
      </c>
      <c r="AX140" s="67">
        <v>25249.25</v>
      </c>
      <c r="AY140" s="67">
        <v>114693.93</v>
      </c>
      <c r="AZ140" s="67">
        <v>64865.52</v>
      </c>
      <c r="BA140" s="67">
        <v>0</v>
      </c>
      <c r="BB140" s="67">
        <v>1743373.67</v>
      </c>
      <c r="BC140" s="68">
        <f t="shared" si="10"/>
        <v>0</v>
      </c>
      <c r="BD140" s="67">
        <v>643705.9</v>
      </c>
      <c r="BE140" s="67">
        <v>6608138.1399999997</v>
      </c>
      <c r="BF140" s="67">
        <v>0</v>
      </c>
      <c r="BG140" s="67">
        <v>198295</v>
      </c>
      <c r="BH140" s="67">
        <v>0</v>
      </c>
      <c r="BI140" s="67">
        <v>384153.75</v>
      </c>
      <c r="BJ140" s="67">
        <v>0</v>
      </c>
      <c r="BK140" s="67">
        <v>0</v>
      </c>
      <c r="BL140" s="67">
        <v>0</v>
      </c>
      <c r="BM140" s="67">
        <f t="shared" si="11"/>
        <v>0</v>
      </c>
      <c r="BN140" s="67">
        <v>0</v>
      </c>
      <c r="BO140" s="67">
        <v>5210</v>
      </c>
      <c r="BP140" s="67">
        <v>1844</v>
      </c>
      <c r="BQ140" s="67">
        <v>0</v>
      </c>
      <c r="BR140" s="67">
        <v>0</v>
      </c>
      <c r="BS140" s="67">
        <v>-176</v>
      </c>
      <c r="BT140" s="67">
        <v>-124</v>
      </c>
      <c r="BU140" s="67">
        <v>-1087</v>
      </c>
      <c r="BV140" s="67">
        <v>-336</v>
      </c>
      <c r="BW140" s="67">
        <v>0</v>
      </c>
      <c r="BX140" s="67">
        <v>0</v>
      </c>
      <c r="BY140" s="67">
        <v>-9</v>
      </c>
      <c r="BZ140" s="67">
        <v>-618</v>
      </c>
      <c r="CA140" s="67">
        <v>0</v>
      </c>
      <c r="CB140" s="67">
        <v>4704</v>
      </c>
      <c r="CC140" s="67">
        <v>59</v>
      </c>
      <c r="CD140" s="67">
        <v>83</v>
      </c>
      <c r="CE140" s="67">
        <v>38</v>
      </c>
      <c r="CF140" s="67">
        <v>431</v>
      </c>
      <c r="CG140" s="67">
        <v>58</v>
      </c>
      <c r="CH140" s="67">
        <v>8</v>
      </c>
    </row>
    <row r="141" spans="1:86" s="9" customFormat="1" ht="15.6" customHeight="1" x14ac:dyDescent="0.3">
      <c r="A141" s="51">
        <v>17</v>
      </c>
      <c r="B141" s="54" t="s">
        <v>24</v>
      </c>
      <c r="C141" s="54" t="s">
        <v>25</v>
      </c>
      <c r="D141" s="27" t="s">
        <v>520</v>
      </c>
      <c r="E141" s="27" t="s">
        <v>327</v>
      </c>
      <c r="F141" s="27" t="s">
        <v>513</v>
      </c>
      <c r="G141" s="51">
        <v>71800285.879999995</v>
      </c>
      <c r="H141" s="51">
        <v>71800285.879999995</v>
      </c>
      <c r="I141" s="51">
        <v>1049239.74</v>
      </c>
      <c r="J141" s="51">
        <f t="shared" si="8"/>
        <v>70751046.140000001</v>
      </c>
      <c r="K141" s="51">
        <v>0</v>
      </c>
      <c r="L141" s="51">
        <v>12105564.390000001</v>
      </c>
      <c r="M141" s="51">
        <v>17204970.140000001</v>
      </c>
      <c r="N141" s="51">
        <v>0</v>
      </c>
      <c r="O141" s="51">
        <v>0</v>
      </c>
      <c r="P141" s="51">
        <v>0</v>
      </c>
      <c r="Q141" s="51">
        <v>10571404.609999999</v>
      </c>
      <c r="R141" s="51">
        <v>0</v>
      </c>
      <c r="S141" s="51">
        <v>0</v>
      </c>
      <c r="T141" s="51">
        <v>20979403.359999999</v>
      </c>
      <c r="U141" s="51">
        <v>494729.86</v>
      </c>
      <c r="V141" s="51">
        <v>6010133.8899999997</v>
      </c>
      <c r="W141" s="51">
        <v>4497</v>
      </c>
      <c r="X141" s="51">
        <v>0</v>
      </c>
      <c r="Y141" s="51">
        <v>0</v>
      </c>
      <c r="Z141" s="51">
        <v>70720909.769999996</v>
      </c>
      <c r="AA141" s="51">
        <v>4497</v>
      </c>
      <c r="AB141" s="51">
        <v>70725406.769999996</v>
      </c>
      <c r="AC141" s="52">
        <v>9.3250189999999997E-2</v>
      </c>
      <c r="AD141" s="52">
        <v>4.7399999999999998E-2</v>
      </c>
      <c r="AE141" s="51">
        <v>3354428.52</v>
      </c>
      <c r="AF141" s="51">
        <v>0</v>
      </c>
      <c r="AG141" s="51">
        <v>0</v>
      </c>
      <c r="AH141" s="51">
        <v>0</v>
      </c>
      <c r="AI141" s="51">
        <v>0</v>
      </c>
      <c r="AJ141" s="51">
        <f t="shared" si="9"/>
        <v>0</v>
      </c>
      <c r="AK141" s="51">
        <v>1810924.66</v>
      </c>
      <c r="AL141" s="51">
        <v>150871.10999999999</v>
      </c>
      <c r="AM141" s="51">
        <v>326585.08</v>
      </c>
      <c r="AN141" s="51">
        <v>52187.37</v>
      </c>
      <c r="AO141" s="51">
        <v>215268.69</v>
      </c>
      <c r="AP141" s="51">
        <v>30159.7</v>
      </c>
      <c r="AQ141" s="51">
        <v>120210.96</v>
      </c>
      <c r="AR141" s="51">
        <v>8925</v>
      </c>
      <c r="AS141" s="51">
        <v>6569.5</v>
      </c>
      <c r="AT141" s="51">
        <v>0</v>
      </c>
      <c r="AU141" s="51">
        <v>145012.12</v>
      </c>
      <c r="AV141" s="51">
        <v>33952.74</v>
      </c>
      <c r="AW141" s="51">
        <v>0</v>
      </c>
      <c r="AX141" s="51">
        <v>33115.699999999997</v>
      </c>
      <c r="AY141" s="51">
        <v>30434</v>
      </c>
      <c r="AZ141" s="51">
        <v>66000</v>
      </c>
      <c r="BA141" s="51">
        <v>0</v>
      </c>
      <c r="BB141" s="51">
        <v>3099396.19</v>
      </c>
      <c r="BC141" s="52">
        <f t="shared" si="10"/>
        <v>0</v>
      </c>
      <c r="BD141" s="51">
        <v>686432.61</v>
      </c>
      <c r="BE141" s="51">
        <v>6008957.5999999996</v>
      </c>
      <c r="BF141" s="51">
        <v>0</v>
      </c>
      <c r="BG141" s="51">
        <v>198295</v>
      </c>
      <c r="BH141" s="51">
        <v>0</v>
      </c>
      <c r="BI141" s="51">
        <v>700200.03</v>
      </c>
      <c r="BJ141" s="51">
        <v>0</v>
      </c>
      <c r="BK141" s="51">
        <v>0</v>
      </c>
      <c r="BL141" s="51">
        <v>0</v>
      </c>
      <c r="BM141" s="51">
        <f t="shared" si="11"/>
        <v>0</v>
      </c>
      <c r="BN141" s="51">
        <v>0</v>
      </c>
      <c r="BO141" s="51">
        <v>10617</v>
      </c>
      <c r="BP141" s="51">
        <v>1837</v>
      </c>
      <c r="BQ141" s="51">
        <v>32</v>
      </c>
      <c r="BR141" s="51">
        <v>-7</v>
      </c>
      <c r="BS141" s="51">
        <v>-119</v>
      </c>
      <c r="BT141" s="51">
        <v>-189</v>
      </c>
      <c r="BU141" s="51">
        <v>-744</v>
      </c>
      <c r="BV141" s="51">
        <v>-296</v>
      </c>
      <c r="BW141" s="51">
        <v>0</v>
      </c>
      <c r="BX141" s="51">
        <v>-6</v>
      </c>
      <c r="BY141" s="51">
        <v>296</v>
      </c>
      <c r="BZ141" s="51">
        <v>-1803</v>
      </c>
      <c r="CA141" s="51">
        <v>-4</v>
      </c>
      <c r="CB141" s="51">
        <v>9614</v>
      </c>
      <c r="CC141" s="51">
        <v>2</v>
      </c>
      <c r="CD141" s="51">
        <v>113</v>
      </c>
      <c r="CE141" s="51">
        <v>60</v>
      </c>
      <c r="CF141" s="51">
        <v>1530</v>
      </c>
      <c r="CG141" s="51">
        <v>70</v>
      </c>
      <c r="CH141" s="51">
        <v>18</v>
      </c>
    </row>
    <row r="142" spans="1:86" s="9" customFormat="1" ht="15.6" customHeight="1" x14ac:dyDescent="0.3">
      <c r="A142" s="62">
        <v>17</v>
      </c>
      <c r="B142" s="63" t="s">
        <v>313</v>
      </c>
      <c r="C142" s="63" t="s">
        <v>63</v>
      </c>
      <c r="D142" s="55" t="s">
        <v>521</v>
      </c>
      <c r="E142" s="55" t="s">
        <v>327</v>
      </c>
      <c r="F142" s="55" t="s">
        <v>513</v>
      </c>
      <c r="G142" s="51">
        <v>42788386.43</v>
      </c>
      <c r="H142" s="51">
        <v>42788386.43</v>
      </c>
      <c r="I142" s="51">
        <v>778934.25</v>
      </c>
      <c r="J142" s="51">
        <f t="shared" si="8"/>
        <v>42009452.18</v>
      </c>
      <c r="K142" s="51">
        <v>98243.46</v>
      </c>
      <c r="L142" s="51">
        <v>8577949.7799999993</v>
      </c>
      <c r="M142" s="51">
        <v>8244993.6799999997</v>
      </c>
      <c r="N142" s="51">
        <v>0</v>
      </c>
      <c r="O142" s="51">
        <v>0.19</v>
      </c>
      <c r="P142" s="51">
        <v>0</v>
      </c>
      <c r="Q142" s="51">
        <v>5807093.04</v>
      </c>
      <c r="R142" s="51">
        <v>0</v>
      </c>
      <c r="S142" s="51">
        <v>684.69</v>
      </c>
      <c r="T142" s="51">
        <v>14079800.220000001</v>
      </c>
      <c r="U142" s="51">
        <v>0</v>
      </c>
      <c r="V142" s="51">
        <v>3644349.59</v>
      </c>
      <c r="W142" s="51">
        <v>392654.41</v>
      </c>
      <c r="X142" s="51">
        <v>0</v>
      </c>
      <c r="Y142" s="51">
        <v>0</v>
      </c>
      <c r="Z142" s="51">
        <v>43171369.359999999</v>
      </c>
      <c r="AA142" s="51">
        <v>395188.08</v>
      </c>
      <c r="AB142" s="51">
        <v>43566557.439999998</v>
      </c>
      <c r="AC142" s="52">
        <v>5.0546790000000001E-2</v>
      </c>
      <c r="AD142" s="52">
        <v>6.25E-2</v>
      </c>
      <c r="AE142" s="51">
        <v>2700278.47</v>
      </c>
      <c r="AF142" s="51">
        <v>0</v>
      </c>
      <c r="AG142" s="51">
        <v>0</v>
      </c>
      <c r="AH142" s="51">
        <v>0</v>
      </c>
      <c r="AI142" s="51">
        <v>684.27</v>
      </c>
      <c r="AJ142" s="51">
        <f t="shared" si="9"/>
        <v>684.27</v>
      </c>
      <c r="AK142" s="51">
        <v>1076803.5900000001</v>
      </c>
      <c r="AL142" s="51">
        <v>88170.73</v>
      </c>
      <c r="AM142" s="51">
        <v>266966.34999999998</v>
      </c>
      <c r="AN142" s="51">
        <v>0</v>
      </c>
      <c r="AO142" s="51">
        <v>237380.7</v>
      </c>
      <c r="AP142" s="51">
        <v>4921.93</v>
      </c>
      <c r="AQ142" s="51">
        <v>167891.25</v>
      </c>
      <c r="AR142" s="51">
        <v>7515</v>
      </c>
      <c r="AS142" s="51">
        <v>3000</v>
      </c>
      <c r="AT142" s="51">
        <v>0</v>
      </c>
      <c r="AU142" s="51">
        <v>112441.05</v>
      </c>
      <c r="AV142" s="51">
        <v>15889.85</v>
      </c>
      <c r="AW142" s="51">
        <v>0</v>
      </c>
      <c r="AX142" s="51">
        <v>949.13</v>
      </c>
      <c r="AY142" s="51">
        <v>184199.86</v>
      </c>
      <c r="AZ142" s="51">
        <v>39831.85</v>
      </c>
      <c r="BA142" s="51">
        <v>0</v>
      </c>
      <c r="BB142" s="51">
        <v>2368323.13</v>
      </c>
      <c r="BC142" s="52">
        <f t="shared" si="10"/>
        <v>0</v>
      </c>
      <c r="BD142" s="51">
        <v>608562.48</v>
      </c>
      <c r="BE142" s="51">
        <v>1554253.13</v>
      </c>
      <c r="BF142" s="51">
        <v>0</v>
      </c>
      <c r="BG142" s="51">
        <v>198295</v>
      </c>
      <c r="BH142" s="51">
        <v>0</v>
      </c>
      <c r="BI142" s="51">
        <v>547236.79</v>
      </c>
      <c r="BJ142" s="51">
        <v>0</v>
      </c>
      <c r="BK142" s="51">
        <v>0</v>
      </c>
      <c r="BL142" s="51">
        <v>0</v>
      </c>
      <c r="BM142" s="51">
        <f t="shared" si="11"/>
        <v>0</v>
      </c>
      <c r="BN142" s="51">
        <v>0</v>
      </c>
      <c r="BO142" s="51">
        <v>5935</v>
      </c>
      <c r="BP142" s="51">
        <v>1162</v>
      </c>
      <c r="BQ142" s="51">
        <v>35</v>
      </c>
      <c r="BR142" s="51">
        <v>-2</v>
      </c>
      <c r="BS142" s="51">
        <v>-54</v>
      </c>
      <c r="BT142" s="51">
        <v>-88</v>
      </c>
      <c r="BU142" s="51">
        <v>-403</v>
      </c>
      <c r="BV142" s="51">
        <v>-194</v>
      </c>
      <c r="BW142" s="51">
        <v>0</v>
      </c>
      <c r="BX142" s="51">
        <v>-3</v>
      </c>
      <c r="BY142" s="51">
        <v>0</v>
      </c>
      <c r="BZ142" s="51">
        <v>-1018</v>
      </c>
      <c r="CA142" s="51">
        <v>-3</v>
      </c>
      <c r="CB142" s="51">
        <v>5367</v>
      </c>
      <c r="CC142" s="51">
        <v>15</v>
      </c>
      <c r="CD142" s="51">
        <v>102</v>
      </c>
      <c r="CE142" s="51">
        <v>42</v>
      </c>
      <c r="CF142" s="51">
        <v>887</v>
      </c>
      <c r="CG142" s="51">
        <v>18</v>
      </c>
      <c r="CH142" s="51">
        <v>11</v>
      </c>
    </row>
    <row r="143" spans="1:86" s="9" customFormat="1" ht="15.6" customHeight="1" x14ac:dyDescent="0.3">
      <c r="A143" s="51">
        <v>17</v>
      </c>
      <c r="B143" s="54" t="s">
        <v>62</v>
      </c>
      <c r="C143" s="54" t="s">
        <v>63</v>
      </c>
      <c r="D143" s="55" t="s">
        <v>522</v>
      </c>
      <c r="E143" s="27" t="s">
        <v>303</v>
      </c>
      <c r="F143" s="27" t="s">
        <v>513</v>
      </c>
      <c r="G143" s="51">
        <v>50466168.270000003</v>
      </c>
      <c r="H143" s="51">
        <v>50556688.420000002</v>
      </c>
      <c r="I143" s="51">
        <v>850967.38</v>
      </c>
      <c r="J143" s="51">
        <f t="shared" si="8"/>
        <v>49615200.890000001</v>
      </c>
      <c r="K143" s="51">
        <v>15055989.25</v>
      </c>
      <c r="L143" s="51">
        <v>2496263.23</v>
      </c>
      <c r="M143" s="51">
        <v>9559065.2300000004</v>
      </c>
      <c r="N143" s="51">
        <v>0</v>
      </c>
      <c r="O143" s="51">
        <v>0</v>
      </c>
      <c r="P143" s="51">
        <v>0</v>
      </c>
      <c r="Q143" s="51">
        <v>3743733.58</v>
      </c>
      <c r="R143" s="51">
        <v>0</v>
      </c>
      <c r="S143" s="51">
        <v>0</v>
      </c>
      <c r="T143" s="51">
        <v>14565935.27</v>
      </c>
      <c r="U143" s="51">
        <v>271348.3</v>
      </c>
      <c r="V143" s="51">
        <v>1971550.04</v>
      </c>
      <c r="W143" s="51">
        <v>22868.77</v>
      </c>
      <c r="X143" s="51">
        <v>0</v>
      </c>
      <c r="Y143" s="51">
        <v>0</v>
      </c>
      <c r="Z143" s="51">
        <v>49917808.630000003</v>
      </c>
      <c r="AA143" s="51">
        <v>44789.55</v>
      </c>
      <c r="AB143" s="51">
        <v>49962598.18</v>
      </c>
      <c r="AC143" s="52">
        <v>2.9182179999999999E-2</v>
      </c>
      <c r="AD143" s="52">
        <v>4.4699999999999997E-2</v>
      </c>
      <c r="AE143" s="51">
        <v>2230352.37</v>
      </c>
      <c r="AF143" s="51">
        <v>0</v>
      </c>
      <c r="AG143" s="51">
        <v>0</v>
      </c>
      <c r="AH143" s="51">
        <v>2424.71</v>
      </c>
      <c r="AI143" s="51">
        <v>221.19</v>
      </c>
      <c r="AJ143" s="51">
        <f t="shared" si="9"/>
        <v>2645.9</v>
      </c>
      <c r="AK143" s="51">
        <v>1209003.6599999999</v>
      </c>
      <c r="AL143" s="51">
        <v>99247.360000000001</v>
      </c>
      <c r="AM143" s="51">
        <v>267164.06</v>
      </c>
      <c r="AN143" s="51">
        <v>0</v>
      </c>
      <c r="AO143" s="51">
        <v>93367.4</v>
      </c>
      <c r="AP143" s="51">
        <v>2053.0700000000002</v>
      </c>
      <c r="AQ143" s="51">
        <v>67341.25</v>
      </c>
      <c r="AR143" s="51">
        <v>8109</v>
      </c>
      <c r="AS143" s="51">
        <v>4739</v>
      </c>
      <c r="AT143" s="51">
        <v>0</v>
      </c>
      <c r="AU143" s="51">
        <v>80509.179999999993</v>
      </c>
      <c r="AV143" s="51">
        <v>42098.62</v>
      </c>
      <c r="AW143" s="51">
        <v>0</v>
      </c>
      <c r="AX143" s="51">
        <v>22233.86</v>
      </c>
      <c r="AY143" s="51">
        <v>22418.68</v>
      </c>
      <c r="AZ143" s="51">
        <v>0</v>
      </c>
      <c r="BA143" s="51">
        <v>0</v>
      </c>
      <c r="BB143" s="51">
        <v>1989672.39</v>
      </c>
      <c r="BC143" s="52">
        <f t="shared" si="10"/>
        <v>0</v>
      </c>
      <c r="BD143" s="51">
        <v>632865.75</v>
      </c>
      <c r="BE143" s="51">
        <v>839846.93</v>
      </c>
      <c r="BF143" s="51">
        <v>0</v>
      </c>
      <c r="BG143" s="51">
        <v>198295</v>
      </c>
      <c r="BH143" s="51">
        <v>0</v>
      </c>
      <c r="BI143" s="51">
        <v>473584.23</v>
      </c>
      <c r="BJ143" s="51">
        <v>0</v>
      </c>
      <c r="BK143" s="51">
        <v>0</v>
      </c>
      <c r="BL143" s="51">
        <v>0</v>
      </c>
      <c r="BM143" s="51">
        <f t="shared" si="11"/>
        <v>0</v>
      </c>
      <c r="BN143" s="51">
        <v>0</v>
      </c>
      <c r="BO143" s="51">
        <v>5064</v>
      </c>
      <c r="BP143" s="51">
        <v>1145</v>
      </c>
      <c r="BQ143" s="51">
        <v>0</v>
      </c>
      <c r="BR143" s="51">
        <v>0</v>
      </c>
      <c r="BS143" s="51">
        <v>-64</v>
      </c>
      <c r="BT143" s="51">
        <v>-77</v>
      </c>
      <c r="BU143" s="51">
        <v>-450</v>
      </c>
      <c r="BV143" s="51">
        <v>-266</v>
      </c>
      <c r="BW143" s="51">
        <v>0</v>
      </c>
      <c r="BX143" s="51">
        <v>-8</v>
      </c>
      <c r="BY143" s="51">
        <v>0</v>
      </c>
      <c r="BZ143" s="51">
        <v>-773</v>
      </c>
      <c r="CA143" s="51">
        <v>0</v>
      </c>
      <c r="CB143" s="51">
        <v>4571</v>
      </c>
      <c r="CC143" s="51">
        <v>8</v>
      </c>
      <c r="CD143" s="51">
        <v>64</v>
      </c>
      <c r="CE143" s="51">
        <v>26</v>
      </c>
      <c r="CF143" s="51">
        <v>662</v>
      </c>
      <c r="CG143" s="51">
        <v>21</v>
      </c>
      <c r="CH143" s="51">
        <v>0</v>
      </c>
    </row>
    <row r="144" spans="1:86" s="9" customFormat="1" ht="15.6" customHeight="1" x14ac:dyDescent="0.3">
      <c r="A144" s="51">
        <v>17</v>
      </c>
      <c r="B144" s="54" t="s">
        <v>72</v>
      </c>
      <c r="C144" s="54" t="s">
        <v>73</v>
      </c>
      <c r="D144" s="55" t="s">
        <v>523</v>
      </c>
      <c r="E144" s="55" t="s">
        <v>327</v>
      </c>
      <c r="F144" s="55" t="s">
        <v>513</v>
      </c>
      <c r="G144" s="51">
        <v>63312420.090000004</v>
      </c>
      <c r="H144" s="51">
        <v>63318074.490000002</v>
      </c>
      <c r="I144" s="51">
        <v>2291201.4700000002</v>
      </c>
      <c r="J144" s="51">
        <f t="shared" si="8"/>
        <v>61021218.620000005</v>
      </c>
      <c r="K144" s="51">
        <v>0</v>
      </c>
      <c r="L144" s="51">
        <v>9482139.9199999999</v>
      </c>
      <c r="M144" s="51">
        <v>17820634.129999999</v>
      </c>
      <c r="N144" s="51">
        <v>0</v>
      </c>
      <c r="O144" s="51">
        <v>0</v>
      </c>
      <c r="P144" s="51">
        <v>0</v>
      </c>
      <c r="Q144" s="51">
        <v>9797663.7300000004</v>
      </c>
      <c r="R144" s="51">
        <v>0</v>
      </c>
      <c r="S144" s="51">
        <v>0</v>
      </c>
      <c r="T144" s="51">
        <v>9057258.5700000003</v>
      </c>
      <c r="U144" s="51">
        <v>1967952.34</v>
      </c>
      <c r="V144" s="51">
        <v>8323715.3700000001</v>
      </c>
      <c r="W144" s="51">
        <v>47099.33</v>
      </c>
      <c r="X144" s="51">
        <v>0</v>
      </c>
      <c r="Y144" s="51">
        <v>0</v>
      </c>
      <c r="Z144" s="51">
        <v>60698220.399999999</v>
      </c>
      <c r="AA144" s="51">
        <v>211846.85</v>
      </c>
      <c r="AB144" s="51">
        <v>60910067.25</v>
      </c>
      <c r="AC144" s="52">
        <v>0.14923349999999999</v>
      </c>
      <c r="AD144" s="52">
        <v>7.0000000000000007E-2</v>
      </c>
      <c r="AE144" s="51">
        <v>4248856.34</v>
      </c>
      <c r="AF144" s="51">
        <v>0</v>
      </c>
      <c r="AG144" s="51">
        <v>0</v>
      </c>
      <c r="AH144" s="51">
        <v>5654.4</v>
      </c>
      <c r="AI144" s="51">
        <v>0</v>
      </c>
      <c r="AJ144" s="51">
        <f t="shared" si="9"/>
        <v>5654.4</v>
      </c>
      <c r="AK144" s="51">
        <v>2367465.2999999998</v>
      </c>
      <c r="AL144" s="51">
        <v>187752.24</v>
      </c>
      <c r="AM144" s="51">
        <v>642610.81999999995</v>
      </c>
      <c r="AN144" s="51">
        <v>14791</v>
      </c>
      <c r="AO144" s="51">
        <v>299489.49</v>
      </c>
      <c r="AP144" s="51">
        <v>0</v>
      </c>
      <c r="AQ144" s="51">
        <v>119607.65</v>
      </c>
      <c r="AR144" s="51">
        <v>8925</v>
      </c>
      <c r="AS144" s="51">
        <v>6697.08</v>
      </c>
      <c r="AT144" s="51">
        <v>0</v>
      </c>
      <c r="AU144" s="51">
        <v>137354.04999999999</v>
      </c>
      <c r="AV144" s="51">
        <v>12951.16</v>
      </c>
      <c r="AW144" s="51">
        <v>0</v>
      </c>
      <c r="AX144" s="51">
        <v>69627.509999999995</v>
      </c>
      <c r="AY144" s="51">
        <v>6064.76</v>
      </c>
      <c r="AZ144" s="51">
        <v>76416.89</v>
      </c>
      <c r="BA144" s="51">
        <v>0</v>
      </c>
      <c r="BB144" s="51">
        <v>4084269.35</v>
      </c>
      <c r="BC144" s="52">
        <f t="shared" si="10"/>
        <v>0</v>
      </c>
      <c r="BD144" s="51">
        <v>6195778.5899999999</v>
      </c>
      <c r="BE144" s="51">
        <v>3252552.68</v>
      </c>
      <c r="BF144" s="51">
        <v>0</v>
      </c>
      <c r="BG144" s="51">
        <v>198295</v>
      </c>
      <c r="BH144" s="51">
        <v>0</v>
      </c>
      <c r="BI144" s="51">
        <v>480940.89</v>
      </c>
      <c r="BJ144" s="51">
        <v>0</v>
      </c>
      <c r="BK144" s="51">
        <v>0</v>
      </c>
      <c r="BL144" s="51">
        <v>0</v>
      </c>
      <c r="BM144" s="51">
        <f t="shared" si="11"/>
        <v>0</v>
      </c>
      <c r="BN144" s="51">
        <v>0</v>
      </c>
      <c r="BO144" s="51">
        <v>11874</v>
      </c>
      <c r="BP144" s="51">
        <v>2465</v>
      </c>
      <c r="BQ144" s="51">
        <v>1</v>
      </c>
      <c r="BR144" s="51">
        <v>0</v>
      </c>
      <c r="BS144" s="51">
        <v>-84</v>
      </c>
      <c r="BT144" s="51">
        <v>-36</v>
      </c>
      <c r="BU144" s="51">
        <v>-981</v>
      </c>
      <c r="BV144" s="51">
        <v>-398</v>
      </c>
      <c r="BW144" s="51">
        <v>0</v>
      </c>
      <c r="BX144" s="51">
        <v>-2</v>
      </c>
      <c r="BY144" s="51">
        <v>39</v>
      </c>
      <c r="BZ144" s="51">
        <v>-2620</v>
      </c>
      <c r="CA144" s="51">
        <v>-11</v>
      </c>
      <c r="CB144" s="51">
        <v>10247</v>
      </c>
      <c r="CC144" s="51">
        <v>118</v>
      </c>
      <c r="CD144" s="51">
        <v>110</v>
      </c>
      <c r="CE144" s="51">
        <v>25</v>
      </c>
      <c r="CF144" s="51">
        <v>524</v>
      </c>
      <c r="CG144" s="51">
        <v>1912</v>
      </c>
      <c r="CH144" s="51">
        <v>27</v>
      </c>
    </row>
    <row r="145" spans="1:86" s="9" customFormat="1" ht="15.6" customHeight="1" x14ac:dyDescent="0.3">
      <c r="A145" s="51">
        <v>17</v>
      </c>
      <c r="B145" s="54" t="s">
        <v>93</v>
      </c>
      <c r="C145" s="54" t="s">
        <v>94</v>
      </c>
      <c r="D145" s="55" t="s">
        <v>524</v>
      </c>
      <c r="E145" s="55" t="s">
        <v>303</v>
      </c>
      <c r="F145" s="55" t="s">
        <v>513</v>
      </c>
      <c r="G145" s="51">
        <v>34577338.759999998</v>
      </c>
      <c r="H145" s="51">
        <v>34579262.509999998</v>
      </c>
      <c r="I145" s="51">
        <v>263627.83</v>
      </c>
      <c r="J145" s="51">
        <f t="shared" si="8"/>
        <v>34313710.93</v>
      </c>
      <c r="K145" s="51">
        <v>8950360.4399999995</v>
      </c>
      <c r="L145" s="51">
        <v>1269567.57</v>
      </c>
      <c r="M145" s="51">
        <v>7337207.0999999996</v>
      </c>
      <c r="N145" s="51">
        <v>0</v>
      </c>
      <c r="O145" s="51">
        <v>0</v>
      </c>
      <c r="P145" s="51">
        <v>0</v>
      </c>
      <c r="Q145" s="51">
        <v>2731784.5</v>
      </c>
      <c r="R145" s="51">
        <v>0</v>
      </c>
      <c r="S145" s="51">
        <v>0</v>
      </c>
      <c r="T145" s="51">
        <v>11657268.949999999</v>
      </c>
      <c r="U145" s="51">
        <v>0</v>
      </c>
      <c r="V145" s="51">
        <v>1196952.74</v>
      </c>
      <c r="W145" s="51">
        <v>224407.12</v>
      </c>
      <c r="X145" s="51">
        <v>29015.9</v>
      </c>
      <c r="Y145" s="51">
        <v>0</v>
      </c>
      <c r="Z145" s="51">
        <v>34526249.530000001</v>
      </c>
      <c r="AA145" s="51">
        <v>287974.63</v>
      </c>
      <c r="AB145" s="51">
        <v>34814224.159999996</v>
      </c>
      <c r="AC145" s="52">
        <v>5.0205069999999997E-2</v>
      </c>
      <c r="AD145" s="52">
        <v>0.04</v>
      </c>
      <c r="AE145" s="51">
        <v>1381158.57</v>
      </c>
      <c r="AF145" s="51">
        <v>0</v>
      </c>
      <c r="AG145" s="51">
        <v>0</v>
      </c>
      <c r="AH145" s="51">
        <v>1923.75</v>
      </c>
      <c r="AI145" s="51">
        <v>343.52</v>
      </c>
      <c r="AJ145" s="51">
        <f t="shared" si="9"/>
        <v>2267.27</v>
      </c>
      <c r="AK145" s="51">
        <v>565995.43999999994</v>
      </c>
      <c r="AL145" s="51">
        <v>47892.75</v>
      </c>
      <c r="AM145" s="51">
        <v>128902.45</v>
      </c>
      <c r="AN145" s="51">
        <v>0</v>
      </c>
      <c r="AO145" s="51">
        <v>103525.65</v>
      </c>
      <c r="AP145" s="51">
        <v>3624.7</v>
      </c>
      <c r="AQ145" s="51">
        <v>69043.66</v>
      </c>
      <c r="AR145" s="51">
        <v>7515</v>
      </c>
      <c r="AS145" s="51">
        <v>100550.59</v>
      </c>
      <c r="AT145" s="51">
        <v>0</v>
      </c>
      <c r="AU145" s="51">
        <v>55599.519999999997</v>
      </c>
      <c r="AV145" s="51">
        <v>7404.76</v>
      </c>
      <c r="AW145" s="51">
        <v>0</v>
      </c>
      <c r="AX145" s="51">
        <v>335.79</v>
      </c>
      <c r="AY145" s="51">
        <v>42600.46</v>
      </c>
      <c r="AZ145" s="51">
        <v>0</v>
      </c>
      <c r="BA145" s="51">
        <v>0</v>
      </c>
      <c r="BB145" s="51">
        <v>1191111.29</v>
      </c>
      <c r="BC145" s="52">
        <f t="shared" si="10"/>
        <v>0</v>
      </c>
      <c r="BD145" s="51">
        <v>267982.42</v>
      </c>
      <c r="BE145" s="51">
        <v>1467975.47</v>
      </c>
      <c r="BF145" s="51">
        <v>0</v>
      </c>
      <c r="BG145" s="51">
        <v>198295</v>
      </c>
      <c r="BH145" s="51">
        <v>0</v>
      </c>
      <c r="BI145" s="51">
        <v>270776.71999999997</v>
      </c>
      <c r="BJ145" s="51">
        <v>0</v>
      </c>
      <c r="BK145" s="51">
        <v>0</v>
      </c>
      <c r="BL145" s="51">
        <v>0</v>
      </c>
      <c r="BM145" s="51">
        <f t="shared" si="11"/>
        <v>0</v>
      </c>
      <c r="BN145" s="51">
        <v>0</v>
      </c>
      <c r="BO145" s="51">
        <v>3422</v>
      </c>
      <c r="BP145" s="51">
        <v>712</v>
      </c>
      <c r="BQ145" s="51">
        <v>0</v>
      </c>
      <c r="BR145" s="51">
        <v>0</v>
      </c>
      <c r="BS145" s="51">
        <v>-31</v>
      </c>
      <c r="BT145" s="51">
        <v>-56</v>
      </c>
      <c r="BU145" s="51">
        <v>-349</v>
      </c>
      <c r="BV145" s="51">
        <v>-136</v>
      </c>
      <c r="BW145" s="51">
        <v>2</v>
      </c>
      <c r="BX145" s="51">
        <v>-3</v>
      </c>
      <c r="BY145" s="51">
        <v>0</v>
      </c>
      <c r="BZ145" s="51">
        <v>-765</v>
      </c>
      <c r="CA145" s="51">
        <v>0</v>
      </c>
      <c r="CB145" s="51">
        <v>2796</v>
      </c>
      <c r="CC145" s="51">
        <v>15</v>
      </c>
      <c r="CD145" s="51">
        <v>53</v>
      </c>
      <c r="CE145" s="51">
        <v>19</v>
      </c>
      <c r="CF145" s="51">
        <v>412</v>
      </c>
      <c r="CG145" s="51">
        <v>4</v>
      </c>
      <c r="CH145" s="51">
        <v>1</v>
      </c>
    </row>
    <row r="146" spans="1:86" s="9" customFormat="1" ht="15.6" customHeight="1" x14ac:dyDescent="0.3">
      <c r="A146" s="51">
        <v>17</v>
      </c>
      <c r="B146" s="54" t="s">
        <v>114</v>
      </c>
      <c r="C146" s="54" t="s">
        <v>115</v>
      </c>
      <c r="D146" s="55" t="s">
        <v>522</v>
      </c>
      <c r="E146" s="55" t="s">
        <v>303</v>
      </c>
      <c r="F146" s="55" t="s">
        <v>513</v>
      </c>
      <c r="G146" s="51">
        <v>51120029.450000003</v>
      </c>
      <c r="H146" s="51">
        <v>51128457.530000001</v>
      </c>
      <c r="I146" s="51">
        <v>410668.6</v>
      </c>
      <c r="J146" s="51">
        <f t="shared" si="8"/>
        <v>50709360.850000001</v>
      </c>
      <c r="K146" s="51">
        <v>14436475.800000001</v>
      </c>
      <c r="L146" s="51">
        <v>2776014.76</v>
      </c>
      <c r="M146" s="51">
        <v>10225589.35</v>
      </c>
      <c r="N146" s="51">
        <v>0</v>
      </c>
      <c r="O146" s="51">
        <v>0</v>
      </c>
      <c r="P146" s="51">
        <v>86860.06</v>
      </c>
      <c r="Q146" s="51">
        <v>3927393.28</v>
      </c>
      <c r="R146" s="51">
        <v>0</v>
      </c>
      <c r="S146" s="51">
        <v>0</v>
      </c>
      <c r="T146" s="51">
        <v>14301853.109999999</v>
      </c>
      <c r="U146" s="51">
        <v>263019.52000000002</v>
      </c>
      <c r="V146" s="51">
        <v>2104837.37</v>
      </c>
      <c r="W146" s="51">
        <v>87955.11</v>
      </c>
      <c r="X146" s="51">
        <v>0</v>
      </c>
      <c r="Y146" s="51">
        <v>0</v>
      </c>
      <c r="Z146" s="51">
        <v>50223181.380000003</v>
      </c>
      <c r="AA146" s="51">
        <v>96533.19</v>
      </c>
      <c r="AB146" s="51">
        <v>50319714.57</v>
      </c>
      <c r="AC146" s="52">
        <v>3.9616310000000002E-2</v>
      </c>
      <c r="AD146" s="52">
        <v>4.1799999999999997E-2</v>
      </c>
      <c r="AE146" s="51">
        <v>2097147.63</v>
      </c>
      <c r="AF146" s="51">
        <v>0</v>
      </c>
      <c r="AG146" s="51">
        <v>0</v>
      </c>
      <c r="AH146" s="51">
        <v>8428.08</v>
      </c>
      <c r="AI146" s="51">
        <v>159.69</v>
      </c>
      <c r="AJ146" s="51">
        <f t="shared" si="9"/>
        <v>8587.77</v>
      </c>
      <c r="AK146" s="51">
        <v>1150416.25</v>
      </c>
      <c r="AL146" s="51">
        <v>96981.22</v>
      </c>
      <c r="AM146" s="51">
        <v>255119.87</v>
      </c>
      <c r="AN146" s="51">
        <v>0</v>
      </c>
      <c r="AO146" s="51">
        <v>120110.5</v>
      </c>
      <c r="AP146" s="51">
        <v>4078.35</v>
      </c>
      <c r="AQ146" s="51">
        <v>61252.01</v>
      </c>
      <c r="AR146" s="51">
        <v>8109</v>
      </c>
      <c r="AS146" s="51">
        <v>4582.0200000000004</v>
      </c>
      <c r="AT146" s="51">
        <v>0</v>
      </c>
      <c r="AU146" s="51">
        <v>57863.38</v>
      </c>
      <c r="AV146" s="51">
        <v>29097.43</v>
      </c>
      <c r="AW146" s="51">
        <v>0</v>
      </c>
      <c r="AX146" s="51">
        <v>18141.919999999998</v>
      </c>
      <c r="AY146" s="51">
        <v>19336.099999999999</v>
      </c>
      <c r="AZ146" s="51">
        <v>0</v>
      </c>
      <c r="BA146" s="51">
        <v>0</v>
      </c>
      <c r="BB146" s="51">
        <v>1916968.9</v>
      </c>
      <c r="BC146" s="52">
        <f t="shared" si="10"/>
        <v>0</v>
      </c>
      <c r="BD146" s="51">
        <v>377761.41</v>
      </c>
      <c r="BE146" s="51">
        <v>1647425.68</v>
      </c>
      <c r="BF146" s="51">
        <v>0</v>
      </c>
      <c r="BG146" s="51">
        <v>198295</v>
      </c>
      <c r="BH146" s="51">
        <v>0</v>
      </c>
      <c r="BI146" s="51">
        <v>352742.67</v>
      </c>
      <c r="BJ146" s="51">
        <v>0</v>
      </c>
      <c r="BK146" s="51">
        <v>0</v>
      </c>
      <c r="BL146" s="51">
        <v>0</v>
      </c>
      <c r="BM146" s="51">
        <f t="shared" si="11"/>
        <v>0</v>
      </c>
      <c r="BN146" s="51">
        <v>0</v>
      </c>
      <c r="BO146" s="51">
        <v>5170</v>
      </c>
      <c r="BP146" s="51">
        <v>1162</v>
      </c>
      <c r="BQ146" s="51">
        <v>0</v>
      </c>
      <c r="BR146" s="51">
        <v>0</v>
      </c>
      <c r="BS146" s="51">
        <v>-46</v>
      </c>
      <c r="BT146" s="51">
        <v>-87</v>
      </c>
      <c r="BU146" s="51">
        <v>-398</v>
      </c>
      <c r="BV146" s="51">
        <v>-274</v>
      </c>
      <c r="BW146" s="51">
        <v>0</v>
      </c>
      <c r="BX146" s="51">
        <v>-7</v>
      </c>
      <c r="BY146" s="51">
        <v>0</v>
      </c>
      <c r="BZ146" s="51">
        <v>-957</v>
      </c>
      <c r="CA146" s="51">
        <v>-5</v>
      </c>
      <c r="CB146" s="51">
        <v>4558</v>
      </c>
      <c r="CC146" s="51">
        <v>1</v>
      </c>
      <c r="CD146" s="51">
        <v>98</v>
      </c>
      <c r="CE146" s="51">
        <v>57</v>
      </c>
      <c r="CF146" s="51">
        <v>766</v>
      </c>
      <c r="CG146" s="51">
        <v>36</v>
      </c>
      <c r="CH146" s="51">
        <v>0</v>
      </c>
    </row>
    <row r="147" spans="1:86" s="9" customFormat="1" ht="15.6" customHeight="1" x14ac:dyDescent="0.3">
      <c r="A147" s="51">
        <v>17</v>
      </c>
      <c r="B147" s="54" t="s">
        <v>126</v>
      </c>
      <c r="C147" s="54" t="s">
        <v>127</v>
      </c>
      <c r="D147" s="55" t="s">
        <v>525</v>
      </c>
      <c r="E147" s="56" t="s">
        <v>317</v>
      </c>
      <c r="F147" s="55" t="s">
        <v>526</v>
      </c>
      <c r="G147" s="51">
        <v>31907580.039999999</v>
      </c>
      <c r="H147" s="51">
        <v>31913115.149999999</v>
      </c>
      <c r="I147" s="51">
        <v>1796242.14</v>
      </c>
      <c r="J147" s="51">
        <f t="shared" si="8"/>
        <v>30111337.899999999</v>
      </c>
      <c r="K147" s="51">
        <v>1900918.54</v>
      </c>
      <c r="L147" s="51">
        <v>4205336.62</v>
      </c>
      <c r="M147" s="51">
        <v>2729114.69</v>
      </c>
      <c r="N147" s="51">
        <v>0</v>
      </c>
      <c r="O147" s="51">
        <v>0</v>
      </c>
      <c r="P147" s="51">
        <v>0</v>
      </c>
      <c r="Q147" s="51">
        <v>1843224.26</v>
      </c>
      <c r="R147" s="51">
        <v>0</v>
      </c>
      <c r="S147" s="51">
        <v>0</v>
      </c>
      <c r="T147" s="51">
        <v>15838599.99</v>
      </c>
      <c r="U147" s="51">
        <v>719066.13</v>
      </c>
      <c r="V147" s="51">
        <v>3040313.61</v>
      </c>
      <c r="W147" s="51">
        <v>0</v>
      </c>
      <c r="X147" s="51">
        <v>0</v>
      </c>
      <c r="Y147" s="51">
        <v>0</v>
      </c>
      <c r="Z147" s="51">
        <v>32548839.079999998</v>
      </c>
      <c r="AA147" s="51">
        <v>7059.11</v>
      </c>
      <c r="AB147" s="51">
        <v>32555898.190000001</v>
      </c>
      <c r="AC147" s="52">
        <v>0.28801070000000001</v>
      </c>
      <c r="AD147" s="52">
        <v>6.7400000000000002E-2</v>
      </c>
      <c r="AE147" s="51">
        <v>2199569.0299999998</v>
      </c>
      <c r="AF147" s="51">
        <v>5535.11</v>
      </c>
      <c r="AG147" s="51">
        <v>63653.83</v>
      </c>
      <c r="AH147" s="51">
        <v>0</v>
      </c>
      <c r="AI147" s="51">
        <v>1778.35</v>
      </c>
      <c r="AJ147" s="51">
        <f t="shared" si="9"/>
        <v>1778.35</v>
      </c>
      <c r="AK147" s="51">
        <v>1087247.33</v>
      </c>
      <c r="AL147" s="51">
        <v>91229.57</v>
      </c>
      <c r="AM147" s="51">
        <v>260715.33</v>
      </c>
      <c r="AN147" s="51">
        <v>0</v>
      </c>
      <c r="AO147" s="51">
        <v>146586.84</v>
      </c>
      <c r="AP147" s="51">
        <v>4528.6400000000003</v>
      </c>
      <c r="AQ147" s="51">
        <v>60651.83</v>
      </c>
      <c r="AR147" s="51">
        <v>8109</v>
      </c>
      <c r="AS147" s="51">
        <v>11279.8</v>
      </c>
      <c r="AT147" s="51">
        <v>120376.63</v>
      </c>
      <c r="AU147" s="51">
        <v>33087.730000000003</v>
      </c>
      <c r="AV147" s="51">
        <v>32522</v>
      </c>
      <c r="AW147" s="51">
        <v>0</v>
      </c>
      <c r="AX147" s="51">
        <v>9756.57</v>
      </c>
      <c r="AY147" s="51">
        <v>34032.6</v>
      </c>
      <c r="AZ147" s="51">
        <v>0</v>
      </c>
      <c r="BA147" s="51">
        <v>0</v>
      </c>
      <c r="BB147" s="51">
        <v>2006078</v>
      </c>
      <c r="BC147" s="52">
        <f t="shared" si="10"/>
        <v>0</v>
      </c>
      <c r="BD147" s="51">
        <v>1806117.56</v>
      </c>
      <c r="BE147" s="51">
        <v>7383605.71</v>
      </c>
      <c r="BF147" s="51">
        <v>311.89999999999998</v>
      </c>
      <c r="BG147" s="51">
        <v>198295</v>
      </c>
      <c r="BH147" s="51">
        <v>0</v>
      </c>
      <c r="BI147" s="51">
        <v>420245</v>
      </c>
      <c r="BJ147" s="51">
        <v>0</v>
      </c>
      <c r="BK147" s="51">
        <v>0</v>
      </c>
      <c r="BL147" s="51">
        <v>0</v>
      </c>
      <c r="BM147" s="51">
        <f t="shared" si="11"/>
        <v>0</v>
      </c>
      <c r="BN147" s="51">
        <v>0</v>
      </c>
      <c r="BO147" s="51">
        <v>5138</v>
      </c>
      <c r="BP147" s="51">
        <v>715</v>
      </c>
      <c r="BQ147" s="51">
        <v>21</v>
      </c>
      <c r="BR147" s="51">
        <v>-6</v>
      </c>
      <c r="BS147" s="51">
        <v>-65</v>
      </c>
      <c r="BT147" s="51">
        <v>-94</v>
      </c>
      <c r="BU147" s="51">
        <v>-282</v>
      </c>
      <c r="BV147" s="51">
        <v>-189</v>
      </c>
      <c r="BW147" s="51">
        <v>0</v>
      </c>
      <c r="BX147" s="51">
        <v>0</v>
      </c>
      <c r="BY147" s="51">
        <v>-73</v>
      </c>
      <c r="BZ147" s="51">
        <v>-1054</v>
      </c>
      <c r="CA147" s="51">
        <v>-4</v>
      </c>
      <c r="CB147" s="51">
        <v>4107</v>
      </c>
      <c r="CC147" s="51">
        <v>94</v>
      </c>
      <c r="CD147" s="51">
        <v>236</v>
      </c>
      <c r="CE147" s="51">
        <v>93</v>
      </c>
      <c r="CF147" s="51">
        <v>708</v>
      </c>
      <c r="CG147" s="51">
        <v>7</v>
      </c>
      <c r="CH147" s="51">
        <v>10</v>
      </c>
    </row>
    <row r="148" spans="1:86" s="9" customFormat="1" ht="15.6" customHeight="1" x14ac:dyDescent="0.3">
      <c r="A148" s="51">
        <v>17</v>
      </c>
      <c r="B148" s="54" t="s">
        <v>140</v>
      </c>
      <c r="C148" s="54" t="s">
        <v>45</v>
      </c>
      <c r="D148" s="64" t="s">
        <v>527</v>
      </c>
      <c r="E148" s="64" t="s">
        <v>303</v>
      </c>
      <c r="F148" s="55" t="s">
        <v>513</v>
      </c>
      <c r="G148" s="51">
        <v>49872514.590000004</v>
      </c>
      <c r="H148" s="51">
        <v>49872514.590000004</v>
      </c>
      <c r="I148" s="51">
        <v>488200.16</v>
      </c>
      <c r="J148" s="51">
        <f t="shared" si="8"/>
        <v>49384314.430000007</v>
      </c>
      <c r="K148" s="51">
        <v>14864427.789999999</v>
      </c>
      <c r="L148" s="51">
        <v>2379168.67</v>
      </c>
      <c r="M148" s="51">
        <v>8048510.3700000001</v>
      </c>
      <c r="N148" s="51">
        <v>0</v>
      </c>
      <c r="O148" s="51">
        <v>2702.01</v>
      </c>
      <c r="P148" s="51">
        <v>26165.48</v>
      </c>
      <c r="Q148" s="51">
        <v>2392281.39</v>
      </c>
      <c r="R148" s="51">
        <v>0</v>
      </c>
      <c r="S148" s="51">
        <v>0.03</v>
      </c>
      <c r="T148" s="51">
        <v>17427379.16</v>
      </c>
      <c r="U148" s="51">
        <v>145349.5</v>
      </c>
      <c r="V148" s="51">
        <v>1767695.08</v>
      </c>
      <c r="W148" s="51">
        <v>83290.25</v>
      </c>
      <c r="X148" s="51">
        <v>0</v>
      </c>
      <c r="Y148" s="51">
        <v>0</v>
      </c>
      <c r="Z148" s="51">
        <v>49283727.920000002</v>
      </c>
      <c r="AA148" s="51">
        <v>86509.87</v>
      </c>
      <c r="AB148" s="51">
        <v>49370237.789999999</v>
      </c>
      <c r="AC148" s="52">
        <v>6.0608990000000001E-2</v>
      </c>
      <c r="AD148" s="52">
        <v>4.5100000000000001E-2</v>
      </c>
      <c r="AE148" s="51">
        <v>2220848.56</v>
      </c>
      <c r="AF148" s="51">
        <v>0</v>
      </c>
      <c r="AG148" s="51">
        <v>0</v>
      </c>
      <c r="AH148" s="51">
        <v>0</v>
      </c>
      <c r="AI148" s="51">
        <v>0</v>
      </c>
      <c r="AJ148" s="51">
        <f t="shared" si="9"/>
        <v>0</v>
      </c>
      <c r="AK148" s="51">
        <v>1054483.0900000001</v>
      </c>
      <c r="AL148" s="51">
        <v>91503.9</v>
      </c>
      <c r="AM148" s="51">
        <v>288247.11</v>
      </c>
      <c r="AN148" s="51">
        <v>0</v>
      </c>
      <c r="AO148" s="51">
        <v>146773.26999999999</v>
      </c>
      <c r="AP148" s="51">
        <v>8656.1299999999992</v>
      </c>
      <c r="AQ148" s="51">
        <v>177123.94</v>
      </c>
      <c r="AR148" s="51">
        <v>7515</v>
      </c>
      <c r="AS148" s="51">
        <v>9993</v>
      </c>
      <c r="AT148" s="51">
        <v>0</v>
      </c>
      <c r="AU148" s="51">
        <v>55736.35</v>
      </c>
      <c r="AV148" s="51">
        <v>29319.94</v>
      </c>
      <c r="AW148" s="51">
        <v>0</v>
      </c>
      <c r="AX148" s="51">
        <v>2974.01</v>
      </c>
      <c r="AY148" s="51">
        <v>8322.9599999999991</v>
      </c>
      <c r="AZ148" s="51">
        <v>29766.21</v>
      </c>
      <c r="BA148" s="51">
        <v>0</v>
      </c>
      <c r="BB148" s="51">
        <v>2048562.99</v>
      </c>
      <c r="BC148" s="52">
        <f t="shared" si="10"/>
        <v>0</v>
      </c>
      <c r="BD148" s="51">
        <v>295103.76</v>
      </c>
      <c r="BE148" s="51">
        <v>2727618.97</v>
      </c>
      <c r="BF148" s="51">
        <v>0</v>
      </c>
      <c r="BG148" s="51">
        <v>198295</v>
      </c>
      <c r="BH148" s="51">
        <v>0</v>
      </c>
      <c r="BI148" s="51">
        <v>391583.35</v>
      </c>
      <c r="BJ148" s="51">
        <v>0</v>
      </c>
      <c r="BK148" s="51">
        <v>0</v>
      </c>
      <c r="BL148" s="51">
        <v>0</v>
      </c>
      <c r="BM148" s="51">
        <f t="shared" si="11"/>
        <v>0</v>
      </c>
      <c r="BN148" s="51">
        <v>0</v>
      </c>
      <c r="BO148" s="51">
        <v>3891</v>
      </c>
      <c r="BP148" s="51">
        <v>804</v>
      </c>
      <c r="BQ148" s="51">
        <v>0</v>
      </c>
      <c r="BR148" s="51">
        <v>0</v>
      </c>
      <c r="BS148" s="51">
        <v>-24</v>
      </c>
      <c r="BT148" s="51">
        <v>-55</v>
      </c>
      <c r="BU148" s="51">
        <v>-314</v>
      </c>
      <c r="BV148" s="51">
        <v>-252</v>
      </c>
      <c r="BW148" s="51">
        <v>1</v>
      </c>
      <c r="BX148" s="51">
        <v>0</v>
      </c>
      <c r="BY148" s="51">
        <v>17</v>
      </c>
      <c r="BZ148" s="51">
        <v>-698</v>
      </c>
      <c r="CA148" s="51">
        <v>0</v>
      </c>
      <c r="CB148" s="51">
        <v>3370</v>
      </c>
      <c r="CC148" s="51">
        <v>3</v>
      </c>
      <c r="CD148" s="51">
        <v>156</v>
      </c>
      <c r="CE148" s="51">
        <v>52</v>
      </c>
      <c r="CF148" s="51">
        <v>495</v>
      </c>
      <c r="CG148" s="51">
        <v>15</v>
      </c>
      <c r="CH148" s="51">
        <v>0</v>
      </c>
    </row>
    <row r="149" spans="1:86" s="9" customFormat="1" ht="15.6" customHeight="1" x14ac:dyDescent="0.3">
      <c r="A149" s="51">
        <v>17</v>
      </c>
      <c r="B149" s="54" t="s">
        <v>189</v>
      </c>
      <c r="C149" s="54" t="s">
        <v>123</v>
      </c>
      <c r="D149" s="55" t="s">
        <v>528</v>
      </c>
      <c r="E149" s="56" t="s">
        <v>317</v>
      </c>
      <c r="F149" s="55" t="s">
        <v>526</v>
      </c>
      <c r="G149" s="51">
        <v>16556731.91</v>
      </c>
      <c r="H149" s="51">
        <v>16556731.91</v>
      </c>
      <c r="I149" s="51">
        <v>158277.31</v>
      </c>
      <c r="J149" s="51">
        <f t="shared" si="8"/>
        <v>16398454.6</v>
      </c>
      <c r="K149" s="51">
        <v>0</v>
      </c>
      <c r="L149" s="51">
        <v>993059.57</v>
      </c>
      <c r="M149" s="51">
        <v>1304135.03</v>
      </c>
      <c r="N149" s="51">
        <v>0</v>
      </c>
      <c r="O149" s="51">
        <v>0</v>
      </c>
      <c r="P149" s="51">
        <v>0</v>
      </c>
      <c r="Q149" s="51">
        <v>1485574.04</v>
      </c>
      <c r="R149" s="51">
        <v>0</v>
      </c>
      <c r="S149" s="51">
        <v>0</v>
      </c>
      <c r="T149" s="51">
        <v>10006595.039999999</v>
      </c>
      <c r="U149" s="51">
        <v>108012.83</v>
      </c>
      <c r="V149" s="51">
        <v>1150117.1100000001</v>
      </c>
      <c r="W149" s="51">
        <v>0</v>
      </c>
      <c r="X149" s="51">
        <v>0</v>
      </c>
      <c r="Y149" s="51">
        <v>0</v>
      </c>
      <c r="Z149" s="51">
        <v>15889152.26</v>
      </c>
      <c r="AA149" s="51">
        <v>0</v>
      </c>
      <c r="AB149" s="51">
        <v>15889152.26</v>
      </c>
      <c r="AC149" s="52">
        <v>7.2176089999999998E-2</v>
      </c>
      <c r="AD149" s="52">
        <v>5.2299999999999999E-2</v>
      </c>
      <c r="AE149" s="51">
        <v>830210.08</v>
      </c>
      <c r="AF149" s="51">
        <v>0</v>
      </c>
      <c r="AG149" s="51">
        <v>0</v>
      </c>
      <c r="AH149" s="51">
        <v>0</v>
      </c>
      <c r="AI149" s="51">
        <v>0</v>
      </c>
      <c r="AJ149" s="51">
        <f t="shared" si="9"/>
        <v>0</v>
      </c>
      <c r="AK149" s="51">
        <v>293617.21999999997</v>
      </c>
      <c r="AL149" s="51">
        <v>22781.33</v>
      </c>
      <c r="AM149" s="51">
        <v>68881.789999999994</v>
      </c>
      <c r="AN149" s="51">
        <v>0</v>
      </c>
      <c r="AO149" s="51">
        <v>33188.11</v>
      </c>
      <c r="AP149" s="51">
        <v>0</v>
      </c>
      <c r="AQ149" s="51">
        <v>44767.3</v>
      </c>
      <c r="AR149" s="51">
        <v>6324</v>
      </c>
      <c r="AS149" s="51">
        <v>12826.4</v>
      </c>
      <c r="AT149" s="51">
        <v>10000</v>
      </c>
      <c r="AU149" s="51">
        <v>25875.93</v>
      </c>
      <c r="AV149" s="51">
        <v>9141.7999999999993</v>
      </c>
      <c r="AW149" s="51">
        <v>0</v>
      </c>
      <c r="AX149" s="51">
        <v>10561.99</v>
      </c>
      <c r="AY149" s="51">
        <v>9048.5</v>
      </c>
      <c r="AZ149" s="51">
        <v>15636.55</v>
      </c>
      <c r="BA149" s="51">
        <v>0</v>
      </c>
      <c r="BB149" s="51">
        <v>609015.67000000004</v>
      </c>
      <c r="BC149" s="52">
        <f t="shared" si="10"/>
        <v>0</v>
      </c>
      <c r="BD149" s="51">
        <v>237089.52</v>
      </c>
      <c r="BE149" s="51">
        <v>957910.72</v>
      </c>
      <c r="BF149" s="51">
        <v>0</v>
      </c>
      <c r="BG149" s="51">
        <v>198295</v>
      </c>
      <c r="BH149" s="51">
        <v>0</v>
      </c>
      <c r="BI149" s="51">
        <v>124109.05</v>
      </c>
      <c r="BJ149" s="51">
        <v>0</v>
      </c>
      <c r="BK149" s="51">
        <v>0</v>
      </c>
      <c r="BL149" s="51">
        <v>0</v>
      </c>
      <c r="BM149" s="51">
        <f t="shared" si="11"/>
        <v>0</v>
      </c>
      <c r="BN149" s="51">
        <v>0</v>
      </c>
      <c r="BO149" s="51">
        <v>2360</v>
      </c>
      <c r="BP149" s="51">
        <v>372</v>
      </c>
      <c r="BQ149" s="51">
        <v>2</v>
      </c>
      <c r="BR149" s="51">
        <v>0</v>
      </c>
      <c r="BS149" s="51">
        <v>-17</v>
      </c>
      <c r="BT149" s="51">
        <v>-87</v>
      </c>
      <c r="BU149" s="51">
        <v>-59</v>
      </c>
      <c r="BV149" s="51">
        <v>-107</v>
      </c>
      <c r="BW149" s="51">
        <v>0</v>
      </c>
      <c r="BX149" s="51">
        <v>0</v>
      </c>
      <c r="BY149" s="51">
        <v>21</v>
      </c>
      <c r="BZ149" s="51">
        <v>-317</v>
      </c>
      <c r="CA149" s="51">
        <v>0</v>
      </c>
      <c r="CB149" s="51">
        <v>2168</v>
      </c>
      <c r="CC149" s="51">
        <v>1</v>
      </c>
      <c r="CD149" s="51">
        <v>56</v>
      </c>
      <c r="CE149" s="51">
        <v>26</v>
      </c>
      <c r="CF149" s="51">
        <v>169</v>
      </c>
      <c r="CG149" s="51">
        <v>1</v>
      </c>
      <c r="CH149" s="51">
        <v>3</v>
      </c>
    </row>
    <row r="150" spans="1:86" s="9" customFormat="1" ht="15.6" customHeight="1" x14ac:dyDescent="0.3">
      <c r="A150" s="51">
        <v>17</v>
      </c>
      <c r="B150" s="54" t="s">
        <v>207</v>
      </c>
      <c r="C150" s="54" t="s">
        <v>208</v>
      </c>
      <c r="D150" s="55" t="s">
        <v>525</v>
      </c>
      <c r="E150" s="56" t="s">
        <v>317</v>
      </c>
      <c r="F150" s="55" t="s">
        <v>526</v>
      </c>
      <c r="G150" s="51">
        <v>33998782.340000004</v>
      </c>
      <c r="H150" s="51">
        <v>33999137.240000002</v>
      </c>
      <c r="I150" s="51">
        <v>1362065.43</v>
      </c>
      <c r="J150" s="51">
        <f t="shared" si="8"/>
        <v>32636716.910000004</v>
      </c>
      <c r="K150" s="51">
        <v>2013992.86</v>
      </c>
      <c r="L150" s="51">
        <v>1169575.44</v>
      </c>
      <c r="M150" s="51">
        <v>6525161.1900000004</v>
      </c>
      <c r="N150" s="51">
        <v>0</v>
      </c>
      <c r="O150" s="51">
        <v>0</v>
      </c>
      <c r="P150" s="51">
        <v>0</v>
      </c>
      <c r="Q150" s="51">
        <v>2053958.28</v>
      </c>
      <c r="R150" s="51">
        <v>0</v>
      </c>
      <c r="S150" s="51">
        <v>0</v>
      </c>
      <c r="T150" s="51">
        <v>15945017.619999999</v>
      </c>
      <c r="U150" s="51">
        <v>908282.77</v>
      </c>
      <c r="V150" s="51">
        <v>2858171.44</v>
      </c>
      <c r="W150" s="51">
        <v>90706.06</v>
      </c>
      <c r="X150" s="51">
        <v>0.01</v>
      </c>
      <c r="Y150" s="51">
        <v>0</v>
      </c>
      <c r="Z150" s="51">
        <v>33720538.729999997</v>
      </c>
      <c r="AA150" s="51">
        <v>102600.69</v>
      </c>
      <c r="AB150" s="51">
        <v>33823139.420000002</v>
      </c>
      <c r="AC150" s="52">
        <v>0.28105170000000002</v>
      </c>
      <c r="AD150" s="52">
        <v>6.6299999999999998E-2</v>
      </c>
      <c r="AE150" s="51">
        <v>2233402.89</v>
      </c>
      <c r="AF150" s="51">
        <v>354.9</v>
      </c>
      <c r="AG150" s="51">
        <v>4436.25</v>
      </c>
      <c r="AH150" s="51">
        <v>0</v>
      </c>
      <c r="AI150" s="51">
        <v>1749.36</v>
      </c>
      <c r="AJ150" s="51">
        <f t="shared" si="9"/>
        <v>1749.36</v>
      </c>
      <c r="AK150" s="51">
        <v>1051774.27</v>
      </c>
      <c r="AL150" s="51">
        <v>94906.240000000005</v>
      </c>
      <c r="AM150" s="51">
        <v>253065.23</v>
      </c>
      <c r="AN150" s="51">
        <v>0</v>
      </c>
      <c r="AO150" s="51">
        <v>138645.72</v>
      </c>
      <c r="AP150" s="51">
        <v>5023.5</v>
      </c>
      <c r="AQ150" s="51">
        <v>168701.15</v>
      </c>
      <c r="AR150" s="51">
        <v>8517</v>
      </c>
      <c r="AS150" s="51">
        <v>82547.759999999995</v>
      </c>
      <c r="AT150" s="51">
        <v>85927.48</v>
      </c>
      <c r="AU150" s="51">
        <v>82958.02</v>
      </c>
      <c r="AV150" s="51">
        <v>27348.22</v>
      </c>
      <c r="AW150" s="51">
        <v>0</v>
      </c>
      <c r="AX150" s="51">
        <v>1575.89</v>
      </c>
      <c r="AY150" s="51">
        <v>28862.7</v>
      </c>
      <c r="AZ150" s="51">
        <v>0</v>
      </c>
      <c r="BA150" s="51">
        <v>0</v>
      </c>
      <c r="BB150" s="51">
        <v>2118724.5499999998</v>
      </c>
      <c r="BC150" s="52">
        <f t="shared" si="10"/>
        <v>0</v>
      </c>
      <c r="BD150" s="51">
        <v>2632024.73</v>
      </c>
      <c r="BE150" s="51">
        <v>6923390.6299999999</v>
      </c>
      <c r="BF150" s="51">
        <v>193.29</v>
      </c>
      <c r="BG150" s="51">
        <v>198295</v>
      </c>
      <c r="BH150" s="51">
        <v>0</v>
      </c>
      <c r="BI150" s="51">
        <v>408010.07</v>
      </c>
      <c r="BJ150" s="51">
        <v>0</v>
      </c>
      <c r="BK150" s="51">
        <v>0</v>
      </c>
      <c r="BL150" s="51">
        <v>0</v>
      </c>
      <c r="BM150" s="51">
        <f t="shared" si="11"/>
        <v>0</v>
      </c>
      <c r="BN150" s="51">
        <v>0</v>
      </c>
      <c r="BO150" s="51">
        <v>4724</v>
      </c>
      <c r="BP150" s="51">
        <v>616</v>
      </c>
      <c r="BQ150" s="51">
        <v>41</v>
      </c>
      <c r="BR150" s="51">
        <v>-56</v>
      </c>
      <c r="BS150" s="51">
        <v>-66</v>
      </c>
      <c r="BT150" s="51">
        <v>-79</v>
      </c>
      <c r="BU150" s="51">
        <v>-357</v>
      </c>
      <c r="BV150" s="51">
        <v>-242</v>
      </c>
      <c r="BW150" s="51">
        <v>38</v>
      </c>
      <c r="BX150" s="51">
        <v>-51</v>
      </c>
      <c r="BY150" s="51">
        <v>126</v>
      </c>
      <c r="BZ150" s="51">
        <v>-907</v>
      </c>
      <c r="CA150" s="51">
        <v>-1</v>
      </c>
      <c r="CB150" s="51">
        <v>3786</v>
      </c>
      <c r="CC150" s="51">
        <v>38</v>
      </c>
      <c r="CD150" s="51">
        <v>181</v>
      </c>
      <c r="CE150" s="51">
        <v>64</v>
      </c>
      <c r="CF150" s="51">
        <v>643</v>
      </c>
      <c r="CG150" s="51">
        <v>10</v>
      </c>
      <c r="CH150" s="51">
        <v>4</v>
      </c>
    </row>
    <row r="151" spans="1:86" s="69" customFormat="1" ht="15.6" customHeight="1" x14ac:dyDescent="0.3">
      <c r="A151" s="67">
        <v>18</v>
      </c>
      <c r="B151" s="73" t="s">
        <v>30</v>
      </c>
      <c r="C151" s="73" t="s">
        <v>31</v>
      </c>
      <c r="D151" s="66" t="s">
        <v>529</v>
      </c>
      <c r="E151" s="66" t="s">
        <v>303</v>
      </c>
      <c r="F151" s="66" t="s">
        <v>381</v>
      </c>
      <c r="G151" s="67">
        <v>28450605.77</v>
      </c>
      <c r="H151" s="67">
        <v>28450605.77</v>
      </c>
      <c r="I151" s="67">
        <v>518668.38</v>
      </c>
      <c r="J151" s="67">
        <f t="shared" si="8"/>
        <v>27931937.390000001</v>
      </c>
      <c r="K151" s="67">
        <v>6879189.2999999998</v>
      </c>
      <c r="L151" s="67">
        <v>1400899.11</v>
      </c>
      <c r="M151" s="67">
        <v>6428556.9800000004</v>
      </c>
      <c r="N151" s="67">
        <v>0</v>
      </c>
      <c r="O151" s="67">
        <v>0</v>
      </c>
      <c r="P151" s="67">
        <v>47604.35</v>
      </c>
      <c r="Q151" s="67">
        <v>1501910.77</v>
      </c>
      <c r="R151" s="67">
        <v>0</v>
      </c>
      <c r="S151" s="67">
        <v>0</v>
      </c>
      <c r="T151" s="67">
        <v>7593683.2300000004</v>
      </c>
      <c r="U151" s="67">
        <v>0</v>
      </c>
      <c r="V151" s="67">
        <v>1833816.43</v>
      </c>
      <c r="W151" s="67">
        <v>131203.15</v>
      </c>
      <c r="X151" s="67">
        <v>0</v>
      </c>
      <c r="Y151" s="67">
        <v>3695.1</v>
      </c>
      <c r="Z151" s="67">
        <v>27849992.859999999</v>
      </c>
      <c r="AA151" s="67">
        <v>134898.25</v>
      </c>
      <c r="AB151" s="67">
        <v>27984891.109999999</v>
      </c>
      <c r="AC151" s="68">
        <v>9.1005150000000007E-2</v>
      </c>
      <c r="AD151" s="68">
        <v>7.7700000000000005E-2</v>
      </c>
      <c r="AE151" s="67">
        <v>2164332.69</v>
      </c>
      <c r="AF151" s="67">
        <v>0</v>
      </c>
      <c r="AG151" s="67">
        <v>0</v>
      </c>
      <c r="AH151" s="67">
        <v>0</v>
      </c>
      <c r="AI151" s="67">
        <v>0</v>
      </c>
      <c r="AJ151" s="67">
        <f t="shared" si="9"/>
        <v>0</v>
      </c>
      <c r="AK151" s="67">
        <v>1075475.3899999999</v>
      </c>
      <c r="AL151" s="67">
        <v>84815.96</v>
      </c>
      <c r="AM151" s="67">
        <v>269589.28000000003</v>
      </c>
      <c r="AN151" s="67">
        <v>0</v>
      </c>
      <c r="AO151" s="67">
        <v>116877.9</v>
      </c>
      <c r="AP151" s="67">
        <v>0</v>
      </c>
      <c r="AQ151" s="67">
        <v>53020.23</v>
      </c>
      <c r="AR151" s="67">
        <v>13500</v>
      </c>
      <c r="AS151" s="67">
        <v>4795</v>
      </c>
      <c r="AT151" s="67">
        <v>18495.37</v>
      </c>
      <c r="AU151" s="67">
        <v>43552.98</v>
      </c>
      <c r="AV151" s="67">
        <v>30027.02</v>
      </c>
      <c r="AW151" s="67">
        <v>0</v>
      </c>
      <c r="AX151" s="67">
        <v>6523.42</v>
      </c>
      <c r="AY151" s="67">
        <v>35277.4</v>
      </c>
      <c r="AZ151" s="67">
        <v>35242.93</v>
      </c>
      <c r="BA151" s="67">
        <v>0</v>
      </c>
      <c r="BB151" s="67">
        <v>1887757.72</v>
      </c>
      <c r="BC151" s="68">
        <f t="shared" si="10"/>
        <v>0</v>
      </c>
      <c r="BD151" s="67">
        <v>101829.71</v>
      </c>
      <c r="BE151" s="67">
        <v>2487321.84</v>
      </c>
      <c r="BF151" s="67">
        <v>0</v>
      </c>
      <c r="BG151" s="67">
        <v>198295</v>
      </c>
      <c r="BH151" s="67">
        <v>0</v>
      </c>
      <c r="BI151" s="67">
        <v>448704.19</v>
      </c>
      <c r="BJ151" s="67">
        <v>0</v>
      </c>
      <c r="BK151" s="67">
        <v>0</v>
      </c>
      <c r="BL151" s="67">
        <v>0</v>
      </c>
      <c r="BM151" s="67">
        <f t="shared" si="11"/>
        <v>0</v>
      </c>
      <c r="BN151" s="67">
        <v>0</v>
      </c>
      <c r="BO151" s="67">
        <v>3442</v>
      </c>
      <c r="BP151" s="67">
        <v>930</v>
      </c>
      <c r="BQ151" s="67">
        <v>2</v>
      </c>
      <c r="BR151" s="67">
        <v>0</v>
      </c>
      <c r="BS151" s="67">
        <v>-23</v>
      </c>
      <c r="BT151" s="67">
        <v>-58</v>
      </c>
      <c r="BU151" s="67">
        <v>-106</v>
      </c>
      <c r="BV151" s="67">
        <v>-254</v>
      </c>
      <c r="BW151" s="67">
        <v>29</v>
      </c>
      <c r="BX151" s="67">
        <v>-1</v>
      </c>
      <c r="BY151" s="67">
        <v>0</v>
      </c>
      <c r="BZ151" s="67">
        <v>-776</v>
      </c>
      <c r="CA151" s="67">
        <v>-5</v>
      </c>
      <c r="CB151" s="67">
        <v>3180</v>
      </c>
      <c r="CC151" s="67">
        <v>0</v>
      </c>
      <c r="CD151" s="67">
        <v>137</v>
      </c>
      <c r="CE151" s="67">
        <v>64</v>
      </c>
      <c r="CF151" s="67">
        <v>562</v>
      </c>
      <c r="CG151" s="67">
        <v>8</v>
      </c>
      <c r="CH151" s="67">
        <v>5</v>
      </c>
    </row>
    <row r="152" spans="1:86" s="69" customFormat="1" ht="15.6" customHeight="1" x14ac:dyDescent="0.3">
      <c r="A152" s="67">
        <v>18</v>
      </c>
      <c r="B152" s="73" t="s">
        <v>50</v>
      </c>
      <c r="C152" s="73" t="s">
        <v>51</v>
      </c>
      <c r="D152" s="66" t="s">
        <v>530</v>
      </c>
      <c r="E152" s="72" t="s">
        <v>317</v>
      </c>
      <c r="F152" s="66" t="s">
        <v>531</v>
      </c>
      <c r="G152" s="67">
        <v>3994988.83</v>
      </c>
      <c r="H152" s="67">
        <v>3994988.83</v>
      </c>
      <c r="I152" s="67">
        <v>22909.66</v>
      </c>
      <c r="J152" s="67">
        <f t="shared" si="8"/>
        <v>3972079.17</v>
      </c>
      <c r="K152" s="67">
        <v>0</v>
      </c>
      <c r="L152" s="67">
        <v>570261.29</v>
      </c>
      <c r="M152" s="67">
        <v>959393.89</v>
      </c>
      <c r="N152" s="67">
        <v>0</v>
      </c>
      <c r="O152" s="67">
        <v>0</v>
      </c>
      <c r="P152" s="67">
        <v>0</v>
      </c>
      <c r="Q152" s="67">
        <v>246824.27</v>
      </c>
      <c r="R152" s="67">
        <v>0</v>
      </c>
      <c r="S152" s="67">
        <v>0</v>
      </c>
      <c r="T152" s="67">
        <v>1731591.14</v>
      </c>
      <c r="U152" s="67">
        <v>0</v>
      </c>
      <c r="V152" s="67">
        <v>105354.18</v>
      </c>
      <c r="W152" s="67">
        <v>16243.42</v>
      </c>
      <c r="X152" s="67">
        <v>2250</v>
      </c>
      <c r="Y152" s="67">
        <v>0</v>
      </c>
      <c r="Z152" s="67">
        <v>4004695.37</v>
      </c>
      <c r="AA152" s="67">
        <v>18493.419999999998</v>
      </c>
      <c r="AB152" s="67">
        <v>4023188.79</v>
      </c>
      <c r="AC152" s="68">
        <v>8.3474699999999992E-3</v>
      </c>
      <c r="AD152" s="68">
        <v>9.7699999999999995E-2</v>
      </c>
      <c r="AE152" s="67">
        <v>391270.6</v>
      </c>
      <c r="AF152" s="67">
        <v>0</v>
      </c>
      <c r="AG152" s="67">
        <v>0</v>
      </c>
      <c r="AH152" s="67">
        <v>0</v>
      </c>
      <c r="AI152" s="67">
        <v>0</v>
      </c>
      <c r="AJ152" s="67">
        <f t="shared" si="9"/>
        <v>0</v>
      </c>
      <c r="AK152" s="67">
        <v>89216.53</v>
      </c>
      <c r="AL152" s="67">
        <v>7714.69</v>
      </c>
      <c r="AM152" s="67">
        <v>13986.82</v>
      </c>
      <c r="AN152" s="67">
        <v>0</v>
      </c>
      <c r="AO152" s="67">
        <v>33725</v>
      </c>
      <c r="AP152" s="67">
        <v>3438.5</v>
      </c>
      <c r="AQ152" s="67">
        <v>9355.75</v>
      </c>
      <c r="AR152" s="67">
        <v>5000</v>
      </c>
      <c r="AS152" s="67">
        <v>1155</v>
      </c>
      <c r="AT152" s="67">
        <v>0</v>
      </c>
      <c r="AU152" s="67">
        <v>12692.28</v>
      </c>
      <c r="AV152" s="67">
        <v>9123.4</v>
      </c>
      <c r="AW152" s="67">
        <v>0</v>
      </c>
      <c r="AX152" s="67">
        <v>431.85</v>
      </c>
      <c r="AY152" s="67">
        <v>0</v>
      </c>
      <c r="AZ152" s="67">
        <v>2400</v>
      </c>
      <c r="BA152" s="67">
        <v>0</v>
      </c>
      <c r="BB152" s="67">
        <v>192801.01</v>
      </c>
      <c r="BC152" s="68">
        <f t="shared" si="10"/>
        <v>0</v>
      </c>
      <c r="BD152" s="67">
        <v>24047.32</v>
      </c>
      <c r="BE152" s="67">
        <v>9300.73</v>
      </c>
      <c r="BF152" s="67">
        <v>0</v>
      </c>
      <c r="BG152" s="67">
        <v>198294.96</v>
      </c>
      <c r="BH152" s="67">
        <v>0</v>
      </c>
      <c r="BI152" s="67">
        <v>32908.76</v>
      </c>
      <c r="BJ152" s="67">
        <v>0</v>
      </c>
      <c r="BK152" s="67">
        <v>0</v>
      </c>
      <c r="BL152" s="67">
        <v>0</v>
      </c>
      <c r="BM152" s="67">
        <f t="shared" si="11"/>
        <v>0</v>
      </c>
      <c r="BN152" s="67">
        <v>0</v>
      </c>
      <c r="BO152" s="67">
        <v>374</v>
      </c>
      <c r="BP152" s="67">
        <v>70</v>
      </c>
      <c r="BQ152" s="67">
        <v>0</v>
      </c>
      <c r="BR152" s="67">
        <v>0</v>
      </c>
      <c r="BS152" s="67">
        <v>-8</v>
      </c>
      <c r="BT152" s="67">
        <v>-14</v>
      </c>
      <c r="BU152" s="67">
        <v>-17</v>
      </c>
      <c r="BV152" s="67">
        <v>-27</v>
      </c>
      <c r="BW152" s="67">
        <v>1</v>
      </c>
      <c r="BX152" s="67">
        <v>0</v>
      </c>
      <c r="BY152" s="67">
        <v>0</v>
      </c>
      <c r="BZ152" s="67">
        <v>-55</v>
      </c>
      <c r="CA152" s="67">
        <v>-1</v>
      </c>
      <c r="CB152" s="67">
        <v>323</v>
      </c>
      <c r="CC152" s="67">
        <v>0</v>
      </c>
      <c r="CD152" s="67">
        <v>12</v>
      </c>
      <c r="CE152" s="67">
        <v>4</v>
      </c>
      <c r="CF152" s="67">
        <v>32</v>
      </c>
      <c r="CG152" s="67">
        <v>2</v>
      </c>
      <c r="CH152" s="67">
        <v>1</v>
      </c>
    </row>
    <row r="153" spans="1:86" s="9" customFormat="1" ht="15.6" customHeight="1" x14ac:dyDescent="0.3">
      <c r="A153" s="51">
        <v>18</v>
      </c>
      <c r="B153" s="54" t="s">
        <v>80</v>
      </c>
      <c r="C153" s="54" t="s">
        <v>27</v>
      </c>
      <c r="D153" s="27" t="s">
        <v>532</v>
      </c>
      <c r="E153" s="33" t="s">
        <v>317</v>
      </c>
      <c r="F153" s="27" t="s">
        <v>533</v>
      </c>
      <c r="G153" s="51">
        <v>7295375.2999999998</v>
      </c>
      <c r="H153" s="51">
        <v>7301128.5199999996</v>
      </c>
      <c r="I153" s="51">
        <v>163367.51</v>
      </c>
      <c r="J153" s="51">
        <f t="shared" si="8"/>
        <v>7132007.79</v>
      </c>
      <c r="K153" s="51">
        <v>0</v>
      </c>
      <c r="L153" s="51">
        <v>718500.64</v>
      </c>
      <c r="M153" s="51">
        <v>1369205.91</v>
      </c>
      <c r="N153" s="51">
        <v>0</v>
      </c>
      <c r="O153" s="51">
        <v>0</v>
      </c>
      <c r="P153" s="51">
        <v>0</v>
      </c>
      <c r="Q153" s="51">
        <v>755450.93</v>
      </c>
      <c r="R153" s="51">
        <v>0</v>
      </c>
      <c r="S153" s="51">
        <v>0</v>
      </c>
      <c r="T153" s="51">
        <v>3355608.19</v>
      </c>
      <c r="U153" s="51">
        <v>78716.210000000006</v>
      </c>
      <c r="V153" s="51">
        <v>525193.24</v>
      </c>
      <c r="W153" s="51">
        <v>0</v>
      </c>
      <c r="X153" s="51">
        <v>0</v>
      </c>
      <c r="Y153" s="51">
        <v>0</v>
      </c>
      <c r="Z153" s="51">
        <v>7353173.2000000002</v>
      </c>
      <c r="AA153" s="51">
        <v>5753.22</v>
      </c>
      <c r="AB153" s="51">
        <v>7358926.4199999999</v>
      </c>
      <c r="AC153" s="52">
        <v>2.9757280000000001E-2</v>
      </c>
      <c r="AD153" s="52">
        <v>7.0900000000000005E-2</v>
      </c>
      <c r="AE153" s="51">
        <v>526399.04</v>
      </c>
      <c r="AF153" s="51">
        <v>5753.22</v>
      </c>
      <c r="AG153" s="51">
        <v>68605.09</v>
      </c>
      <c r="AH153" s="51">
        <v>0</v>
      </c>
      <c r="AI153" s="51">
        <v>0</v>
      </c>
      <c r="AJ153" s="51">
        <f t="shared" si="9"/>
        <v>0</v>
      </c>
      <c r="AK153" s="51">
        <v>117076.12</v>
      </c>
      <c r="AL153" s="51">
        <v>9777.74</v>
      </c>
      <c r="AM153" s="51">
        <v>36447.730000000003</v>
      </c>
      <c r="AN153" s="51">
        <v>0</v>
      </c>
      <c r="AO153" s="51">
        <v>33260.239999999998</v>
      </c>
      <c r="AP153" s="51">
        <v>5751.25</v>
      </c>
      <c r="AQ153" s="51">
        <v>25459.84</v>
      </c>
      <c r="AR153" s="51">
        <v>9900</v>
      </c>
      <c r="AS153" s="51">
        <v>0</v>
      </c>
      <c r="AT153" s="51">
        <v>0</v>
      </c>
      <c r="AU153" s="51">
        <v>19294.22</v>
      </c>
      <c r="AV153" s="51">
        <v>14039.49</v>
      </c>
      <c r="AW153" s="51">
        <v>0</v>
      </c>
      <c r="AX153" s="51">
        <v>2261.69</v>
      </c>
      <c r="AY153" s="51">
        <v>10388.790000000001</v>
      </c>
      <c r="AZ153" s="51">
        <v>8395.4</v>
      </c>
      <c r="BA153" s="51">
        <v>0</v>
      </c>
      <c r="BB153" s="51">
        <v>327854.05</v>
      </c>
      <c r="BC153" s="52">
        <f t="shared" si="10"/>
        <v>0</v>
      </c>
      <c r="BD153" s="51">
        <v>9670.2199999999993</v>
      </c>
      <c r="BE153" s="51">
        <v>207420.31</v>
      </c>
      <c r="BF153" s="51">
        <v>0</v>
      </c>
      <c r="BG153" s="51">
        <v>198295</v>
      </c>
      <c r="BH153" s="51">
        <v>0</v>
      </c>
      <c r="BI153" s="51">
        <v>81905.37</v>
      </c>
      <c r="BJ153" s="51">
        <v>0</v>
      </c>
      <c r="BK153" s="51">
        <v>0</v>
      </c>
      <c r="BL153" s="51">
        <v>0</v>
      </c>
      <c r="BM153" s="51">
        <f t="shared" si="11"/>
        <v>0</v>
      </c>
      <c r="BN153" s="51">
        <v>0</v>
      </c>
      <c r="BO153" s="51">
        <v>1090</v>
      </c>
      <c r="BP153" s="51">
        <v>184</v>
      </c>
      <c r="BQ153" s="51">
        <v>1</v>
      </c>
      <c r="BR153" s="51">
        <v>-1</v>
      </c>
      <c r="BS153" s="51">
        <v>-24</v>
      </c>
      <c r="BT153" s="51">
        <v>-41</v>
      </c>
      <c r="BU153" s="51">
        <v>-43</v>
      </c>
      <c r="BV153" s="51">
        <v>-44</v>
      </c>
      <c r="BW153" s="51">
        <v>17</v>
      </c>
      <c r="BX153" s="51">
        <v>0</v>
      </c>
      <c r="BY153" s="51">
        <v>6</v>
      </c>
      <c r="BZ153" s="51">
        <v>-203</v>
      </c>
      <c r="CA153" s="51">
        <v>0</v>
      </c>
      <c r="CB153" s="51">
        <v>942</v>
      </c>
      <c r="CC153" s="51">
        <v>2</v>
      </c>
      <c r="CD153" s="51">
        <v>31</v>
      </c>
      <c r="CE153" s="51">
        <v>17</v>
      </c>
      <c r="CF153" s="51">
        <v>153</v>
      </c>
      <c r="CG153" s="51">
        <v>2</v>
      </c>
      <c r="CH153" s="51">
        <v>0</v>
      </c>
    </row>
    <row r="154" spans="1:86" s="9" customFormat="1" ht="15.6" customHeight="1" x14ac:dyDescent="0.3">
      <c r="A154" s="51">
        <v>18</v>
      </c>
      <c r="B154" s="54" t="s">
        <v>85</v>
      </c>
      <c r="C154" s="54" t="s">
        <v>86</v>
      </c>
      <c r="D154" s="27" t="s">
        <v>534</v>
      </c>
      <c r="E154" s="27" t="s">
        <v>332</v>
      </c>
      <c r="F154" s="27" t="s">
        <v>381</v>
      </c>
      <c r="G154" s="51">
        <v>92959783.349999994</v>
      </c>
      <c r="H154" s="51">
        <v>92959783.349999994</v>
      </c>
      <c r="I154" s="51">
        <v>1792098</v>
      </c>
      <c r="J154" s="51">
        <f t="shared" si="8"/>
        <v>91167685.349999994</v>
      </c>
      <c r="K154" s="51">
        <v>30076247.18</v>
      </c>
      <c r="L154" s="51">
        <v>5178248.6399999997</v>
      </c>
      <c r="M154" s="51">
        <v>16227183.18</v>
      </c>
      <c r="N154" s="51">
        <v>0</v>
      </c>
      <c r="O154" s="51">
        <v>0</v>
      </c>
      <c r="P154" s="51">
        <v>121972.75</v>
      </c>
      <c r="Q154" s="51">
        <v>4763062.13</v>
      </c>
      <c r="R154" s="51">
        <v>0</v>
      </c>
      <c r="S154" s="51">
        <v>0</v>
      </c>
      <c r="T154" s="51">
        <v>25182963.710000001</v>
      </c>
      <c r="U154" s="51">
        <v>591414.75</v>
      </c>
      <c r="V154" s="51">
        <v>4129407.82</v>
      </c>
      <c r="W154" s="51">
        <v>23447.599999999999</v>
      </c>
      <c r="X154" s="51">
        <v>0</v>
      </c>
      <c r="Y154" s="51">
        <v>0</v>
      </c>
      <c r="Z154" s="51">
        <v>90748945.620000005</v>
      </c>
      <c r="AA154" s="51">
        <v>23447.599999999999</v>
      </c>
      <c r="AB154" s="51">
        <v>90772393.219999999</v>
      </c>
      <c r="AC154" s="52">
        <v>2.5955570000000001E-2</v>
      </c>
      <c r="AD154" s="52">
        <v>4.7500000000000001E-2</v>
      </c>
      <c r="AE154" s="51">
        <v>4308923.5</v>
      </c>
      <c r="AF154" s="51">
        <v>0</v>
      </c>
      <c r="AG154" s="51">
        <v>0</v>
      </c>
      <c r="AH154" s="51">
        <v>0</v>
      </c>
      <c r="AI154" s="51">
        <v>509.28</v>
      </c>
      <c r="AJ154" s="51">
        <f t="shared" si="9"/>
        <v>509.28</v>
      </c>
      <c r="AK154" s="51">
        <v>2364786.48</v>
      </c>
      <c r="AL154" s="51">
        <v>187465.38</v>
      </c>
      <c r="AM154" s="51">
        <v>531535.72</v>
      </c>
      <c r="AN154" s="51">
        <v>0</v>
      </c>
      <c r="AO154" s="51">
        <v>414007.5</v>
      </c>
      <c r="AP154" s="51">
        <v>20223.34</v>
      </c>
      <c r="AQ154" s="51">
        <v>52152.35</v>
      </c>
      <c r="AR154" s="51">
        <v>20600</v>
      </c>
      <c r="AS154" s="51">
        <v>643.92999999999995</v>
      </c>
      <c r="AT154" s="51">
        <v>0</v>
      </c>
      <c r="AU154" s="51">
        <v>102348.6</v>
      </c>
      <c r="AV154" s="51">
        <v>24764.7</v>
      </c>
      <c r="AW154" s="51">
        <v>3161.61</v>
      </c>
      <c r="AX154" s="51">
        <v>14741.61</v>
      </c>
      <c r="AY154" s="51">
        <v>25961.3</v>
      </c>
      <c r="AZ154" s="51">
        <v>47088.14</v>
      </c>
      <c r="BA154" s="51">
        <v>0</v>
      </c>
      <c r="BB154" s="51">
        <v>3984501.08</v>
      </c>
      <c r="BC154" s="52">
        <f t="shared" si="10"/>
        <v>0</v>
      </c>
      <c r="BD154" s="51">
        <v>577762.63</v>
      </c>
      <c r="BE154" s="51">
        <v>1835061.56</v>
      </c>
      <c r="BF154" s="51">
        <v>0</v>
      </c>
      <c r="BG154" s="51">
        <v>198294.96</v>
      </c>
      <c r="BH154" s="51">
        <v>0</v>
      </c>
      <c r="BI154" s="51">
        <v>763800.36</v>
      </c>
      <c r="BJ154" s="51">
        <v>0</v>
      </c>
      <c r="BK154" s="51">
        <v>0</v>
      </c>
      <c r="BL154" s="51">
        <v>0</v>
      </c>
      <c r="BM154" s="51">
        <f t="shared" si="11"/>
        <v>0</v>
      </c>
      <c r="BN154" s="51">
        <v>0</v>
      </c>
      <c r="BO154" s="51">
        <v>7418</v>
      </c>
      <c r="BP154" s="51">
        <v>2203</v>
      </c>
      <c r="BQ154" s="51">
        <v>14</v>
      </c>
      <c r="BR154" s="51">
        <v>-12</v>
      </c>
      <c r="BS154" s="51">
        <v>-76</v>
      </c>
      <c r="BT154" s="51">
        <v>-150</v>
      </c>
      <c r="BU154" s="51">
        <v>-641</v>
      </c>
      <c r="BV154" s="51">
        <v>-507</v>
      </c>
      <c r="BW154" s="51">
        <v>1</v>
      </c>
      <c r="BX154" s="51">
        <v>-3</v>
      </c>
      <c r="BY154" s="51">
        <v>39</v>
      </c>
      <c r="BZ154" s="51">
        <v>-1365</v>
      </c>
      <c r="CA154" s="51">
        <v>-16</v>
      </c>
      <c r="CB154" s="51">
        <v>6905</v>
      </c>
      <c r="CC154" s="51">
        <v>15</v>
      </c>
      <c r="CD154" s="51">
        <v>263</v>
      </c>
      <c r="CE154" s="51">
        <v>90</v>
      </c>
      <c r="CF154" s="51">
        <v>713</v>
      </c>
      <c r="CG154" s="51">
        <v>288</v>
      </c>
      <c r="CH154" s="51">
        <v>1</v>
      </c>
    </row>
    <row r="155" spans="1:86" s="69" customFormat="1" ht="15.6" customHeight="1" x14ac:dyDescent="0.3">
      <c r="A155" s="67">
        <v>18</v>
      </c>
      <c r="B155" s="73" t="s">
        <v>88</v>
      </c>
      <c r="C155" s="73" t="s">
        <v>79</v>
      </c>
      <c r="D155" s="66" t="s">
        <v>535</v>
      </c>
      <c r="E155" s="72" t="s">
        <v>317</v>
      </c>
      <c r="F155" s="66" t="s">
        <v>536</v>
      </c>
      <c r="G155" s="67">
        <v>45229185.740000002</v>
      </c>
      <c r="H155" s="67">
        <v>45283729.590000004</v>
      </c>
      <c r="I155" s="67">
        <v>1309740.53</v>
      </c>
      <c r="J155" s="67">
        <f t="shared" si="8"/>
        <v>43919445.210000001</v>
      </c>
      <c r="K155" s="67">
        <v>370275.69</v>
      </c>
      <c r="L155" s="67">
        <v>3752235.23</v>
      </c>
      <c r="M155" s="67">
        <v>9495889.7899999991</v>
      </c>
      <c r="N155" s="67">
        <v>0</v>
      </c>
      <c r="O155" s="67">
        <v>0</v>
      </c>
      <c r="P155" s="67">
        <v>313556.84000000003</v>
      </c>
      <c r="Q155" s="67">
        <v>5844539.8799999999</v>
      </c>
      <c r="R155" s="67">
        <v>0</v>
      </c>
      <c r="S155" s="67">
        <v>0</v>
      </c>
      <c r="T155" s="67">
        <v>17178956.16</v>
      </c>
      <c r="U155" s="67">
        <v>0</v>
      </c>
      <c r="V155" s="67">
        <v>5541535.3799999999</v>
      </c>
      <c r="W155" s="67">
        <v>92075.59</v>
      </c>
      <c r="X155" s="67">
        <v>0</v>
      </c>
      <c r="Y155" s="67">
        <v>0</v>
      </c>
      <c r="Z155" s="67">
        <v>44851681.700000003</v>
      </c>
      <c r="AA155" s="67">
        <v>146619.44</v>
      </c>
      <c r="AB155" s="67">
        <v>44998301.140000001</v>
      </c>
      <c r="AC155" s="68">
        <v>2.4472890000000001E-2</v>
      </c>
      <c r="AD155" s="68">
        <v>5.2499999999999998E-2</v>
      </c>
      <c r="AE155" s="67">
        <v>2409236.58</v>
      </c>
      <c r="AF155" s="67">
        <v>54543.85</v>
      </c>
      <c r="AG155" s="67">
        <v>1038939.33</v>
      </c>
      <c r="AH155" s="67">
        <v>0</v>
      </c>
      <c r="AI155" s="67">
        <v>788.88</v>
      </c>
      <c r="AJ155" s="67">
        <f t="shared" si="9"/>
        <v>788.88</v>
      </c>
      <c r="AK155" s="67">
        <v>1177166.74</v>
      </c>
      <c r="AL155" s="67">
        <v>115371.68</v>
      </c>
      <c r="AM155" s="67">
        <v>253900.03</v>
      </c>
      <c r="AN155" s="67">
        <v>8772</v>
      </c>
      <c r="AO155" s="67">
        <v>176116.15</v>
      </c>
      <c r="AP155" s="67">
        <v>53361.26</v>
      </c>
      <c r="AQ155" s="67">
        <v>89333</v>
      </c>
      <c r="AR155" s="67">
        <v>17500</v>
      </c>
      <c r="AS155" s="67">
        <v>755</v>
      </c>
      <c r="AT155" s="67">
        <v>0</v>
      </c>
      <c r="AU155" s="67">
        <v>71976.22</v>
      </c>
      <c r="AV155" s="67">
        <v>35726.910000000003</v>
      </c>
      <c r="AW155" s="67">
        <v>1000</v>
      </c>
      <c r="AX155" s="67">
        <v>1650.15</v>
      </c>
      <c r="AY155" s="67">
        <v>16261.7</v>
      </c>
      <c r="AZ155" s="67">
        <v>99902.03</v>
      </c>
      <c r="BA155" s="67">
        <v>0</v>
      </c>
      <c r="BB155" s="67">
        <v>2206103.36</v>
      </c>
      <c r="BC155" s="68">
        <f t="shared" si="10"/>
        <v>0</v>
      </c>
      <c r="BD155" s="67">
        <v>136589.04999999999</v>
      </c>
      <c r="BE155" s="67">
        <v>970299.88</v>
      </c>
      <c r="BF155" s="67">
        <v>0</v>
      </c>
      <c r="BG155" s="67">
        <v>198295</v>
      </c>
      <c r="BH155" s="67">
        <v>0</v>
      </c>
      <c r="BI155" s="67">
        <v>435082.11</v>
      </c>
      <c r="BJ155" s="67">
        <v>0</v>
      </c>
      <c r="BK155" s="67">
        <v>0</v>
      </c>
      <c r="BL155" s="67">
        <v>0</v>
      </c>
      <c r="BM155" s="67">
        <f t="shared" si="11"/>
        <v>0</v>
      </c>
      <c r="BN155" s="67">
        <v>0</v>
      </c>
      <c r="BO155" s="67">
        <v>6412</v>
      </c>
      <c r="BP155" s="67">
        <v>1268</v>
      </c>
      <c r="BQ155" s="67">
        <v>24</v>
      </c>
      <c r="BR155" s="67">
        <v>-7</v>
      </c>
      <c r="BS155" s="67">
        <v>-24</v>
      </c>
      <c r="BT155" s="67">
        <v>-119</v>
      </c>
      <c r="BU155" s="67">
        <v>-164</v>
      </c>
      <c r="BV155" s="67">
        <v>-433</v>
      </c>
      <c r="BW155" s="67">
        <v>15</v>
      </c>
      <c r="BX155" s="67">
        <v>0</v>
      </c>
      <c r="BY155" s="67">
        <v>7</v>
      </c>
      <c r="BZ155" s="67">
        <v>-970</v>
      </c>
      <c r="CA155" s="67">
        <v>-20</v>
      </c>
      <c r="CB155" s="67">
        <v>5989</v>
      </c>
      <c r="CC155" s="67">
        <v>1</v>
      </c>
      <c r="CD155" s="67">
        <v>162</v>
      </c>
      <c r="CE155" s="67">
        <v>74</v>
      </c>
      <c r="CF155" s="67">
        <v>508</v>
      </c>
      <c r="CG155" s="67">
        <v>224</v>
      </c>
      <c r="CH155" s="67">
        <v>5</v>
      </c>
    </row>
    <row r="156" spans="1:86" s="69" customFormat="1" ht="15.6" customHeight="1" x14ac:dyDescent="0.3">
      <c r="A156" s="67">
        <v>18</v>
      </c>
      <c r="B156" s="73" t="s">
        <v>108</v>
      </c>
      <c r="C156" s="73" t="s">
        <v>63</v>
      </c>
      <c r="D156" s="66" t="s">
        <v>537</v>
      </c>
      <c r="E156" s="66" t="s">
        <v>332</v>
      </c>
      <c r="F156" s="66" t="s">
        <v>381</v>
      </c>
      <c r="G156" s="67">
        <v>70493608.040000007</v>
      </c>
      <c r="H156" s="67">
        <v>70493608.040000007</v>
      </c>
      <c r="I156" s="67">
        <v>1675584.39</v>
      </c>
      <c r="J156" s="67">
        <f t="shared" si="8"/>
        <v>68818023.650000006</v>
      </c>
      <c r="K156" s="67">
        <v>25764750.379999999</v>
      </c>
      <c r="L156" s="67">
        <v>5180863.91</v>
      </c>
      <c r="M156" s="67">
        <v>11846023.789999999</v>
      </c>
      <c r="N156" s="67">
        <v>0</v>
      </c>
      <c r="O156" s="67">
        <v>0</v>
      </c>
      <c r="P156" s="67">
        <v>57595.47</v>
      </c>
      <c r="Q156" s="67">
        <v>3998378.88</v>
      </c>
      <c r="R156" s="67">
        <v>0</v>
      </c>
      <c r="S156" s="67">
        <v>0</v>
      </c>
      <c r="T156" s="67">
        <v>17439565.420000002</v>
      </c>
      <c r="U156" s="67">
        <v>582943.53</v>
      </c>
      <c r="V156" s="67">
        <v>3220827.73</v>
      </c>
      <c r="W156" s="67">
        <v>0</v>
      </c>
      <c r="X156" s="67">
        <v>0</v>
      </c>
      <c r="Y156" s="67">
        <v>0</v>
      </c>
      <c r="Z156" s="67">
        <v>70863975.469999999</v>
      </c>
      <c r="AA156" s="67">
        <v>0</v>
      </c>
      <c r="AB156" s="67">
        <v>70863975.469999999</v>
      </c>
      <c r="AC156" s="68">
        <v>2.6661440000000002E-2</v>
      </c>
      <c r="AD156" s="68">
        <v>3.7499999999999999E-2</v>
      </c>
      <c r="AE156" s="67">
        <v>2658627.83</v>
      </c>
      <c r="AF156" s="67">
        <v>0</v>
      </c>
      <c r="AG156" s="67">
        <v>0</v>
      </c>
      <c r="AH156" s="67">
        <v>0</v>
      </c>
      <c r="AI156" s="67">
        <v>216.76</v>
      </c>
      <c r="AJ156" s="67">
        <f t="shared" si="9"/>
        <v>216.76</v>
      </c>
      <c r="AK156" s="67">
        <v>1412380.81</v>
      </c>
      <c r="AL156" s="67">
        <v>113484.42</v>
      </c>
      <c r="AM156" s="67">
        <v>297151.64</v>
      </c>
      <c r="AN156" s="67">
        <v>0</v>
      </c>
      <c r="AO156" s="67">
        <v>169452.72</v>
      </c>
      <c r="AP156" s="67">
        <v>8394.2999999999993</v>
      </c>
      <c r="AQ156" s="67">
        <v>60088.34</v>
      </c>
      <c r="AR156" s="67">
        <v>14700</v>
      </c>
      <c r="AS156" s="67">
        <v>6809.88</v>
      </c>
      <c r="AT156" s="67">
        <v>0</v>
      </c>
      <c r="AU156" s="67">
        <v>63714.66</v>
      </c>
      <c r="AV156" s="67">
        <v>23475.279999999999</v>
      </c>
      <c r="AW156" s="67">
        <v>0</v>
      </c>
      <c r="AX156" s="67">
        <v>4182.03</v>
      </c>
      <c r="AY156" s="67">
        <v>12446.56</v>
      </c>
      <c r="AZ156" s="67">
        <v>87644.33</v>
      </c>
      <c r="BA156" s="67">
        <v>0</v>
      </c>
      <c r="BB156" s="67">
        <v>2404204.6</v>
      </c>
      <c r="BC156" s="68">
        <f t="shared" si="10"/>
        <v>0</v>
      </c>
      <c r="BD156" s="67">
        <v>772823.67</v>
      </c>
      <c r="BE156" s="67">
        <v>1106637.54</v>
      </c>
      <c r="BF156" s="67">
        <v>0</v>
      </c>
      <c r="BG156" s="67">
        <v>198295</v>
      </c>
      <c r="BH156" s="67">
        <v>0</v>
      </c>
      <c r="BI156" s="67">
        <v>498899.05</v>
      </c>
      <c r="BJ156" s="67">
        <v>0</v>
      </c>
      <c r="BK156" s="67">
        <v>0</v>
      </c>
      <c r="BL156" s="67">
        <v>0</v>
      </c>
      <c r="BM156" s="67">
        <f t="shared" si="11"/>
        <v>0</v>
      </c>
      <c r="BN156" s="67">
        <v>0</v>
      </c>
      <c r="BO156" s="67">
        <v>5252</v>
      </c>
      <c r="BP156" s="67">
        <v>1386</v>
      </c>
      <c r="BQ156" s="67">
        <v>9</v>
      </c>
      <c r="BR156" s="67">
        <v>-1</v>
      </c>
      <c r="BS156" s="67">
        <v>-53</v>
      </c>
      <c r="BT156" s="67">
        <v>-115</v>
      </c>
      <c r="BU156" s="67">
        <v>-314</v>
      </c>
      <c r="BV156" s="67">
        <v>-306</v>
      </c>
      <c r="BW156" s="67">
        <v>1</v>
      </c>
      <c r="BX156" s="67">
        <v>-1</v>
      </c>
      <c r="BY156" s="67">
        <v>-1</v>
      </c>
      <c r="BZ156" s="67">
        <v>-1108</v>
      </c>
      <c r="CA156" s="67">
        <v>-5</v>
      </c>
      <c r="CB156" s="67">
        <v>4744</v>
      </c>
      <c r="CC156" s="67">
        <v>1</v>
      </c>
      <c r="CD156" s="67">
        <v>217</v>
      </c>
      <c r="CE156" s="67">
        <v>81</v>
      </c>
      <c r="CF156" s="67">
        <v>511</v>
      </c>
      <c r="CG156" s="67">
        <v>300</v>
      </c>
      <c r="CH156" s="67">
        <v>5</v>
      </c>
    </row>
    <row r="157" spans="1:86" s="9" customFormat="1" ht="15.6" customHeight="1" x14ac:dyDescent="0.3">
      <c r="A157" s="51">
        <v>18</v>
      </c>
      <c r="B157" s="54" t="s">
        <v>128</v>
      </c>
      <c r="C157" s="54" t="s">
        <v>129</v>
      </c>
      <c r="D157" s="55" t="s">
        <v>538</v>
      </c>
      <c r="E157" s="56" t="s">
        <v>317</v>
      </c>
      <c r="F157" s="55" t="s">
        <v>536</v>
      </c>
      <c r="G157" s="51">
        <v>28285632.030000001</v>
      </c>
      <c r="H157" s="51">
        <v>28285632.030000001</v>
      </c>
      <c r="I157" s="51">
        <v>878043.02</v>
      </c>
      <c r="J157" s="51">
        <f t="shared" si="8"/>
        <v>27407589.010000002</v>
      </c>
      <c r="K157" s="51">
        <v>0</v>
      </c>
      <c r="L157" s="51">
        <v>2588028.37</v>
      </c>
      <c r="M157" s="51">
        <v>6615426.9800000004</v>
      </c>
      <c r="N157" s="51">
        <v>0</v>
      </c>
      <c r="O157" s="51">
        <v>0</v>
      </c>
      <c r="P157" s="51">
        <v>0</v>
      </c>
      <c r="Q157" s="51">
        <v>3285843.15</v>
      </c>
      <c r="R157" s="51">
        <v>0</v>
      </c>
      <c r="S157" s="51">
        <v>0</v>
      </c>
      <c r="T157" s="51">
        <v>10370253.279999999</v>
      </c>
      <c r="U157" s="51">
        <v>0</v>
      </c>
      <c r="V157" s="51">
        <v>3398844.27</v>
      </c>
      <c r="W157" s="51">
        <v>117081.24</v>
      </c>
      <c r="X157" s="51">
        <v>0</v>
      </c>
      <c r="Y157" s="51">
        <v>0</v>
      </c>
      <c r="Z157" s="51">
        <v>27935029.850000001</v>
      </c>
      <c r="AA157" s="51">
        <v>117081.24</v>
      </c>
      <c r="AB157" s="51">
        <v>28052111.09</v>
      </c>
      <c r="AC157" s="52">
        <v>9.8091730000000002E-2</v>
      </c>
      <c r="AD157" s="52">
        <v>0.06</v>
      </c>
      <c r="AE157" s="51">
        <v>1676133.8</v>
      </c>
      <c r="AF157" s="51">
        <v>0</v>
      </c>
      <c r="AG157" s="51">
        <v>0</v>
      </c>
      <c r="AH157" s="51">
        <v>0</v>
      </c>
      <c r="AI157" s="51">
        <v>384.4</v>
      </c>
      <c r="AJ157" s="51">
        <f t="shared" si="9"/>
        <v>384.4</v>
      </c>
      <c r="AK157" s="51">
        <v>906167.55</v>
      </c>
      <c r="AL157" s="51">
        <v>87311.52</v>
      </c>
      <c r="AM157" s="51">
        <v>237166.07999999999</v>
      </c>
      <c r="AN157" s="51">
        <v>6146.13</v>
      </c>
      <c r="AO157" s="51">
        <v>77519.62</v>
      </c>
      <c r="AP157" s="51">
        <v>50.92</v>
      </c>
      <c r="AQ157" s="51">
        <v>62421.02</v>
      </c>
      <c r="AR157" s="51">
        <v>13600</v>
      </c>
      <c r="AS157" s="51">
        <v>0</v>
      </c>
      <c r="AT157" s="51">
        <v>0</v>
      </c>
      <c r="AU157" s="51">
        <v>67035.3</v>
      </c>
      <c r="AV157" s="51">
        <v>11751.99</v>
      </c>
      <c r="AW157" s="51">
        <v>0</v>
      </c>
      <c r="AX157" s="51">
        <v>1087.3900000000001</v>
      </c>
      <c r="AY157" s="51">
        <v>19756.12</v>
      </c>
      <c r="AZ157" s="51">
        <v>8838.06</v>
      </c>
      <c r="BA157" s="51">
        <v>0</v>
      </c>
      <c r="BB157" s="51">
        <v>1539452.65</v>
      </c>
      <c r="BC157" s="52">
        <f t="shared" si="10"/>
        <v>0</v>
      </c>
      <c r="BD157" s="51">
        <v>277282.17</v>
      </c>
      <c r="BE157" s="51">
        <v>2497304.4500000002</v>
      </c>
      <c r="BF157" s="51">
        <v>0</v>
      </c>
      <c r="BG157" s="51">
        <v>198295</v>
      </c>
      <c r="BH157" s="51">
        <v>0</v>
      </c>
      <c r="BI157" s="51">
        <v>318284.12</v>
      </c>
      <c r="BJ157" s="51">
        <v>0</v>
      </c>
      <c r="BK157" s="51">
        <v>0</v>
      </c>
      <c r="BL157" s="51">
        <v>0</v>
      </c>
      <c r="BM157" s="51">
        <f t="shared" si="11"/>
        <v>0</v>
      </c>
      <c r="BN157" s="51">
        <v>0</v>
      </c>
      <c r="BO157" s="51">
        <v>4267</v>
      </c>
      <c r="BP157" s="51">
        <v>843</v>
      </c>
      <c r="BQ157" s="51">
        <v>22</v>
      </c>
      <c r="BR157" s="51">
        <v>-5</v>
      </c>
      <c r="BS157" s="51">
        <v>-22</v>
      </c>
      <c r="BT157" s="51">
        <v>-58</v>
      </c>
      <c r="BU157" s="51">
        <v>-61</v>
      </c>
      <c r="BV157" s="51">
        <v>-190</v>
      </c>
      <c r="BW157" s="51">
        <v>26</v>
      </c>
      <c r="BX157" s="51">
        <v>-1</v>
      </c>
      <c r="BY157" s="51">
        <v>5</v>
      </c>
      <c r="BZ157" s="51">
        <v>-936</v>
      </c>
      <c r="CA157" s="51">
        <v>-3</v>
      </c>
      <c r="CB157" s="51">
        <v>3887</v>
      </c>
      <c r="CC157" s="51">
        <v>6</v>
      </c>
      <c r="CD157" s="51">
        <v>125</v>
      </c>
      <c r="CE157" s="51">
        <v>82</v>
      </c>
      <c r="CF157" s="51">
        <v>458</v>
      </c>
      <c r="CG157" s="51">
        <v>271</v>
      </c>
      <c r="CH157" s="51">
        <v>0</v>
      </c>
    </row>
    <row r="158" spans="1:86" s="9" customFormat="1" ht="15.6" customHeight="1" x14ac:dyDescent="0.3">
      <c r="A158" s="51">
        <v>18</v>
      </c>
      <c r="B158" s="54" t="s">
        <v>137</v>
      </c>
      <c r="C158" s="54" t="s">
        <v>127</v>
      </c>
      <c r="D158" s="27" t="s">
        <v>539</v>
      </c>
      <c r="E158" s="33" t="s">
        <v>317</v>
      </c>
      <c r="F158" s="27" t="s">
        <v>540</v>
      </c>
      <c r="G158" s="51">
        <v>9942442.9499999993</v>
      </c>
      <c r="H158" s="51">
        <v>9942442.9499999993</v>
      </c>
      <c r="I158" s="51">
        <v>175699.14</v>
      </c>
      <c r="J158" s="51">
        <f t="shared" si="8"/>
        <v>9766743.8099999987</v>
      </c>
      <c r="K158" s="51">
        <v>67779.63</v>
      </c>
      <c r="L158" s="51">
        <v>613891.31000000006</v>
      </c>
      <c r="M158" s="51">
        <v>1733840.77</v>
      </c>
      <c r="N158" s="51">
        <v>0</v>
      </c>
      <c r="O158" s="51">
        <v>0</v>
      </c>
      <c r="P158" s="51">
        <v>0</v>
      </c>
      <c r="Q158" s="51">
        <v>554936.17000000004</v>
      </c>
      <c r="R158" s="51">
        <v>0</v>
      </c>
      <c r="S158" s="51">
        <v>0</v>
      </c>
      <c r="T158" s="51">
        <v>5682387.96</v>
      </c>
      <c r="U158" s="51">
        <v>46480.93</v>
      </c>
      <c r="V158" s="51">
        <v>531990.5</v>
      </c>
      <c r="W158" s="51">
        <v>10284.31</v>
      </c>
      <c r="X158" s="51">
        <v>0</v>
      </c>
      <c r="Y158" s="51">
        <v>0</v>
      </c>
      <c r="Z158" s="51">
        <v>9854700.75</v>
      </c>
      <c r="AA158" s="51">
        <v>10284.31</v>
      </c>
      <c r="AB158" s="51">
        <v>9864985.0600000005</v>
      </c>
      <c r="AC158" s="52">
        <v>6.4621810000000002E-2</v>
      </c>
      <c r="AD158" s="52">
        <v>6.3200000000000006E-2</v>
      </c>
      <c r="AE158" s="51">
        <v>622390</v>
      </c>
      <c r="AF158" s="74">
        <v>0</v>
      </c>
      <c r="AG158" s="74">
        <v>0</v>
      </c>
      <c r="AH158" s="74">
        <v>0</v>
      </c>
      <c r="AI158" s="74">
        <v>0</v>
      </c>
      <c r="AJ158" s="54">
        <f t="shared" si="9"/>
        <v>0</v>
      </c>
      <c r="AK158" s="75">
        <v>199374</v>
      </c>
      <c r="AL158" s="74">
        <v>17764</v>
      </c>
      <c r="AM158" s="74">
        <v>26987</v>
      </c>
      <c r="AN158" s="74">
        <v>0</v>
      </c>
      <c r="AO158" s="74">
        <v>34604</v>
      </c>
      <c r="AP158" s="74">
        <v>11554</v>
      </c>
      <c r="AQ158" s="74">
        <v>41610</v>
      </c>
      <c r="AR158" s="74">
        <v>10200</v>
      </c>
      <c r="AS158" s="74">
        <v>0</v>
      </c>
      <c r="AT158" s="74">
        <v>0</v>
      </c>
      <c r="AU158" s="74">
        <f>6057+10147+8965</f>
        <v>25169</v>
      </c>
      <c r="AV158" s="74">
        <v>12394</v>
      </c>
      <c r="AW158" s="74">
        <v>0</v>
      </c>
      <c r="AX158" s="74">
        <v>2012</v>
      </c>
      <c r="AY158" s="74">
        <v>18334</v>
      </c>
      <c r="AZ158" s="74">
        <v>12754</v>
      </c>
      <c r="BA158" s="54">
        <v>0</v>
      </c>
      <c r="BB158" s="74">
        <v>444511</v>
      </c>
      <c r="BC158" s="52">
        <f t="shared" si="10"/>
        <v>0</v>
      </c>
      <c r="BD158" s="51">
        <v>171426.34</v>
      </c>
      <c r="BE158" s="51">
        <v>471072.33</v>
      </c>
      <c r="BF158" s="51">
        <v>0</v>
      </c>
      <c r="BG158" s="51">
        <v>198295</v>
      </c>
      <c r="BH158" s="51">
        <v>0</v>
      </c>
      <c r="BI158" s="51">
        <v>109466.26</v>
      </c>
      <c r="BJ158" s="51">
        <v>0</v>
      </c>
      <c r="BK158" s="51">
        <v>0</v>
      </c>
      <c r="BL158" s="51">
        <v>0</v>
      </c>
      <c r="BM158" s="51">
        <f t="shared" si="11"/>
        <v>0</v>
      </c>
      <c r="BN158" s="51">
        <v>0</v>
      </c>
      <c r="BO158" s="51">
        <v>1225</v>
      </c>
      <c r="BP158" s="51">
        <v>325</v>
      </c>
      <c r="BQ158" s="51">
        <v>0</v>
      </c>
      <c r="BR158" s="51">
        <v>0</v>
      </c>
      <c r="BS158" s="51">
        <v>-28</v>
      </c>
      <c r="BT158" s="51">
        <v>-34</v>
      </c>
      <c r="BU158" s="51">
        <v>-110</v>
      </c>
      <c r="BV158" s="51">
        <v>-123</v>
      </c>
      <c r="BW158" s="51">
        <v>13</v>
      </c>
      <c r="BX158" s="51">
        <v>0</v>
      </c>
      <c r="BY158" s="51">
        <v>0</v>
      </c>
      <c r="BZ158" s="51">
        <v>-234</v>
      </c>
      <c r="CA158" s="51">
        <v>0</v>
      </c>
      <c r="CB158" s="51">
        <v>1034</v>
      </c>
      <c r="CC158" s="51">
        <v>7</v>
      </c>
      <c r="CD158" s="51">
        <v>90</v>
      </c>
      <c r="CE158" s="51">
        <v>34</v>
      </c>
      <c r="CF158" s="51">
        <v>112</v>
      </c>
      <c r="CG158" s="51">
        <v>0</v>
      </c>
      <c r="CH158" s="51">
        <v>1</v>
      </c>
    </row>
    <row r="159" spans="1:86" s="69" customFormat="1" ht="15.6" customHeight="1" x14ac:dyDescent="0.3">
      <c r="A159" s="67">
        <v>18</v>
      </c>
      <c r="B159" s="73" t="s">
        <v>158</v>
      </c>
      <c r="C159" s="73" t="s">
        <v>27</v>
      </c>
      <c r="D159" s="66" t="s">
        <v>541</v>
      </c>
      <c r="E159" s="72" t="s">
        <v>317</v>
      </c>
      <c r="F159" s="66" t="s">
        <v>536</v>
      </c>
      <c r="G159" s="67">
        <v>631949.54</v>
      </c>
      <c r="H159" s="67">
        <v>631949.54</v>
      </c>
      <c r="I159" s="67">
        <v>12147.04</v>
      </c>
      <c r="J159" s="67">
        <f t="shared" si="8"/>
        <v>619802.5</v>
      </c>
      <c r="K159" s="67">
        <v>0</v>
      </c>
      <c r="L159" s="67">
        <v>53974.28</v>
      </c>
      <c r="M159" s="67">
        <v>79446.66</v>
      </c>
      <c r="N159" s="67">
        <v>0</v>
      </c>
      <c r="O159" s="67">
        <v>0</v>
      </c>
      <c r="P159" s="67">
        <v>101.55</v>
      </c>
      <c r="Q159" s="67">
        <v>92230.42</v>
      </c>
      <c r="R159" s="67">
        <v>0</v>
      </c>
      <c r="S159" s="67">
        <v>0</v>
      </c>
      <c r="T159" s="67">
        <v>330146.46999999997</v>
      </c>
      <c r="U159" s="67">
        <v>0</v>
      </c>
      <c r="V159" s="67">
        <v>5883.69</v>
      </c>
      <c r="W159" s="67">
        <v>0</v>
      </c>
      <c r="X159" s="67">
        <v>0</v>
      </c>
      <c r="Y159" s="67">
        <v>0</v>
      </c>
      <c r="Z159" s="67">
        <v>624196.18000000005</v>
      </c>
      <c r="AA159" s="67">
        <v>0</v>
      </c>
      <c r="AB159" s="67">
        <v>624196.18000000005</v>
      </c>
      <c r="AC159" s="68">
        <v>1.8597850000000001E-3</v>
      </c>
      <c r="AD159" s="68">
        <v>0.1</v>
      </c>
      <c r="AE159" s="67">
        <v>62413.11</v>
      </c>
      <c r="AF159" s="67">
        <v>0</v>
      </c>
      <c r="AG159" s="67">
        <v>0</v>
      </c>
      <c r="AH159" s="67">
        <v>0</v>
      </c>
      <c r="AI159" s="67">
        <v>0</v>
      </c>
      <c r="AJ159" s="67">
        <f t="shared" si="9"/>
        <v>0</v>
      </c>
      <c r="AK159" s="67">
        <v>19975.75</v>
      </c>
      <c r="AL159" s="67">
        <v>0</v>
      </c>
      <c r="AM159" s="67">
        <v>0</v>
      </c>
      <c r="AN159" s="67">
        <v>0</v>
      </c>
      <c r="AO159" s="67">
        <v>2628</v>
      </c>
      <c r="AP159" s="67">
        <v>0</v>
      </c>
      <c r="AQ159" s="67">
        <v>2342.0300000000002</v>
      </c>
      <c r="AR159" s="67">
        <v>3750</v>
      </c>
      <c r="AS159" s="67">
        <v>0</v>
      </c>
      <c r="AT159" s="67">
        <v>0</v>
      </c>
      <c r="AU159" s="67">
        <v>1669.61</v>
      </c>
      <c r="AV159" s="67">
        <v>1528.85</v>
      </c>
      <c r="AW159" s="67">
        <v>0</v>
      </c>
      <c r="AX159" s="67">
        <v>200.52</v>
      </c>
      <c r="AY159" s="67">
        <v>0</v>
      </c>
      <c r="AZ159" s="67">
        <v>480</v>
      </c>
      <c r="BA159" s="67">
        <v>27594.5</v>
      </c>
      <c r="BB159" s="67">
        <v>35282.04</v>
      </c>
      <c r="BC159" s="68">
        <f t="shared" si="10"/>
        <v>0.78211180532644931</v>
      </c>
      <c r="BD159" s="67">
        <v>0</v>
      </c>
      <c r="BE159" s="67">
        <v>1175.29</v>
      </c>
      <c r="BF159" s="67">
        <v>0</v>
      </c>
      <c r="BG159" s="67">
        <v>30990</v>
      </c>
      <c r="BH159" s="67">
        <v>0</v>
      </c>
      <c r="BI159" s="67">
        <v>0</v>
      </c>
      <c r="BJ159" s="67">
        <v>0</v>
      </c>
      <c r="BK159" s="67">
        <v>0</v>
      </c>
      <c r="BL159" s="67">
        <v>0</v>
      </c>
      <c r="BM159" s="67">
        <f t="shared" si="11"/>
        <v>0</v>
      </c>
      <c r="BN159" s="67">
        <v>0</v>
      </c>
      <c r="BO159" s="67">
        <v>116</v>
      </c>
      <c r="BP159" s="67">
        <v>2</v>
      </c>
      <c r="BQ159" s="67">
        <v>1</v>
      </c>
      <c r="BR159" s="67">
        <v>-1</v>
      </c>
      <c r="BS159" s="67">
        <v>0</v>
      </c>
      <c r="BT159" s="67">
        <v>-3</v>
      </c>
      <c r="BU159" s="67">
        <v>0</v>
      </c>
      <c r="BV159" s="67">
        <v>-9</v>
      </c>
      <c r="BW159" s="67">
        <v>0</v>
      </c>
      <c r="BX159" s="67">
        <v>0</v>
      </c>
      <c r="BY159" s="67">
        <v>0</v>
      </c>
      <c r="BZ159" s="67">
        <v>-39</v>
      </c>
      <c r="CA159" s="67">
        <v>-3</v>
      </c>
      <c r="CB159" s="67">
        <v>64</v>
      </c>
      <c r="CC159" s="67">
        <v>0</v>
      </c>
      <c r="CD159" s="67">
        <v>10</v>
      </c>
      <c r="CE159" s="67">
        <v>4</v>
      </c>
      <c r="CF159" s="67">
        <v>28</v>
      </c>
      <c r="CG159" s="67">
        <v>0</v>
      </c>
      <c r="CH159" s="67">
        <v>0</v>
      </c>
    </row>
    <row r="160" spans="1:86" s="69" customFormat="1" ht="15.6" customHeight="1" x14ac:dyDescent="0.3">
      <c r="A160" s="67">
        <v>18</v>
      </c>
      <c r="B160" s="73" t="s">
        <v>211</v>
      </c>
      <c r="C160" s="73" t="s">
        <v>212</v>
      </c>
      <c r="D160" s="66" t="s">
        <v>542</v>
      </c>
      <c r="E160" s="72" t="s">
        <v>317</v>
      </c>
      <c r="F160" s="66" t="s">
        <v>540</v>
      </c>
      <c r="G160" s="67">
        <v>2878329.98</v>
      </c>
      <c r="H160" s="67">
        <v>2878382.31</v>
      </c>
      <c r="I160" s="67">
        <v>22867.279999999999</v>
      </c>
      <c r="J160" s="67">
        <f t="shared" si="8"/>
        <v>2855462.7</v>
      </c>
      <c r="K160" s="67">
        <v>0</v>
      </c>
      <c r="L160" s="67">
        <v>246083.25</v>
      </c>
      <c r="M160" s="67">
        <v>544345.24</v>
      </c>
      <c r="N160" s="67">
        <v>0</v>
      </c>
      <c r="O160" s="67">
        <v>0</v>
      </c>
      <c r="P160" s="67">
        <v>0</v>
      </c>
      <c r="Q160" s="67">
        <v>250625.03</v>
      </c>
      <c r="R160" s="67">
        <v>0</v>
      </c>
      <c r="S160" s="67">
        <v>0</v>
      </c>
      <c r="T160" s="67">
        <v>1289312.68</v>
      </c>
      <c r="U160" s="67">
        <v>15000.01</v>
      </c>
      <c r="V160" s="67">
        <v>234422.7</v>
      </c>
      <c r="W160" s="67">
        <v>0</v>
      </c>
      <c r="X160" s="67">
        <v>0</v>
      </c>
      <c r="Y160" s="67">
        <v>0</v>
      </c>
      <c r="Z160" s="67">
        <v>2866752.68</v>
      </c>
      <c r="AA160" s="67">
        <v>52.33</v>
      </c>
      <c r="AB160" s="67">
        <v>2866805.01</v>
      </c>
      <c r="AC160" s="68">
        <v>5.8543459999999999E-2</v>
      </c>
      <c r="AD160" s="68">
        <v>0.10009999999999999</v>
      </c>
      <c r="AE160" s="67">
        <v>286886.58</v>
      </c>
      <c r="AF160" s="67">
        <v>52.33</v>
      </c>
      <c r="AG160" s="67">
        <v>523.33000000000004</v>
      </c>
      <c r="AH160" s="67">
        <v>0</v>
      </c>
      <c r="AI160" s="67">
        <v>0</v>
      </c>
      <c r="AJ160" s="67">
        <f t="shared" si="9"/>
        <v>0</v>
      </c>
      <c r="AK160" s="67">
        <v>59307.03</v>
      </c>
      <c r="AL160" s="67">
        <v>5082.87</v>
      </c>
      <c r="AM160" s="67">
        <v>5918.2</v>
      </c>
      <c r="AN160" s="67">
        <v>0</v>
      </c>
      <c r="AO160" s="67">
        <v>19128</v>
      </c>
      <c r="AP160" s="67">
        <v>6428</v>
      </c>
      <c r="AQ160" s="67">
        <v>8607</v>
      </c>
      <c r="AR160" s="67">
        <v>4800</v>
      </c>
      <c r="AS160" s="67">
        <v>0</v>
      </c>
      <c r="AT160" s="67">
        <v>0</v>
      </c>
      <c r="AU160" s="67">
        <v>8007.91</v>
      </c>
      <c r="AV160" s="67">
        <v>4213.2</v>
      </c>
      <c r="AW160" s="67">
        <v>0</v>
      </c>
      <c r="AX160" s="67">
        <v>2699.61</v>
      </c>
      <c r="AY160" s="67">
        <v>0</v>
      </c>
      <c r="AZ160" s="67">
        <v>1657.81</v>
      </c>
      <c r="BA160" s="67">
        <v>32145.8</v>
      </c>
      <c r="BB160" s="67">
        <v>136041.49</v>
      </c>
      <c r="BC160" s="68">
        <f t="shared" si="10"/>
        <v>0.23629408939875624</v>
      </c>
      <c r="BD160" s="67">
        <v>58574.13</v>
      </c>
      <c r="BE160" s="67">
        <v>109933.27</v>
      </c>
      <c r="BF160" s="67">
        <v>0</v>
      </c>
      <c r="BG160" s="67">
        <v>142519.9</v>
      </c>
      <c r="BH160" s="67">
        <v>0</v>
      </c>
      <c r="BI160" s="67">
        <v>15103.35</v>
      </c>
      <c r="BJ160" s="67">
        <v>0</v>
      </c>
      <c r="BK160" s="67">
        <v>0</v>
      </c>
      <c r="BL160" s="67">
        <v>0</v>
      </c>
      <c r="BM160" s="67">
        <f t="shared" si="11"/>
        <v>0</v>
      </c>
      <c r="BN160" s="67">
        <v>0</v>
      </c>
      <c r="BO160" s="67">
        <v>533</v>
      </c>
      <c r="BP160" s="67">
        <v>128</v>
      </c>
      <c r="BQ160" s="67">
        <v>0</v>
      </c>
      <c r="BR160" s="67">
        <v>0</v>
      </c>
      <c r="BS160" s="67">
        <v>-11</v>
      </c>
      <c r="BT160" s="67">
        <v>-16</v>
      </c>
      <c r="BU160" s="67">
        <v>-24</v>
      </c>
      <c r="BV160" s="67">
        <v>-28</v>
      </c>
      <c r="BW160" s="67">
        <v>0</v>
      </c>
      <c r="BX160" s="67">
        <v>0</v>
      </c>
      <c r="BY160" s="67">
        <v>0</v>
      </c>
      <c r="BZ160" s="67">
        <v>-103</v>
      </c>
      <c r="CA160" s="67">
        <v>-2</v>
      </c>
      <c r="CB160" s="67">
        <v>477</v>
      </c>
      <c r="CC160" s="67">
        <v>1</v>
      </c>
      <c r="CD160" s="67">
        <v>12</v>
      </c>
      <c r="CE160" s="67">
        <v>9</v>
      </c>
      <c r="CF160" s="67">
        <v>77</v>
      </c>
      <c r="CG160" s="67">
        <v>7</v>
      </c>
      <c r="CH160" s="67">
        <v>2</v>
      </c>
    </row>
    <row r="161" spans="1:86" s="9" customFormat="1" ht="15.6" customHeight="1" x14ac:dyDescent="0.3">
      <c r="A161" s="51">
        <v>19</v>
      </c>
      <c r="B161" s="54" t="s">
        <v>0</v>
      </c>
      <c r="C161" s="54" t="s">
        <v>1</v>
      </c>
      <c r="D161" s="27" t="s">
        <v>543</v>
      </c>
      <c r="E161" s="33" t="s">
        <v>317</v>
      </c>
      <c r="F161" s="27" t="s">
        <v>544</v>
      </c>
      <c r="G161" s="51">
        <v>63445524.229999997</v>
      </c>
      <c r="H161" s="51">
        <v>63456427.640000001</v>
      </c>
      <c r="I161" s="51">
        <v>2906270.24</v>
      </c>
      <c r="J161" s="51">
        <f t="shared" si="8"/>
        <v>60539253.989999995</v>
      </c>
      <c r="K161" s="51">
        <v>0</v>
      </c>
      <c r="L161" s="51">
        <v>6635107.4400000004</v>
      </c>
      <c r="M161" s="51">
        <v>14524742.539999999</v>
      </c>
      <c r="N161" s="51">
        <v>0</v>
      </c>
      <c r="O161" s="51">
        <v>3220442.45</v>
      </c>
      <c r="P161" s="51">
        <v>0</v>
      </c>
      <c r="Q161" s="51">
        <v>4101127.49</v>
      </c>
      <c r="R161" s="51">
        <v>0</v>
      </c>
      <c r="S161" s="51">
        <v>957593.58</v>
      </c>
      <c r="T161" s="51">
        <v>18751155.649999999</v>
      </c>
      <c r="U161" s="51">
        <v>0</v>
      </c>
      <c r="V161" s="51">
        <v>8861289.9199999999</v>
      </c>
      <c r="W161" s="51">
        <v>0</v>
      </c>
      <c r="X161" s="51">
        <v>91923.54</v>
      </c>
      <c r="Y161" s="51">
        <v>0</v>
      </c>
      <c r="Z161" s="51">
        <v>56982083.990000002</v>
      </c>
      <c r="AA161" s="51">
        <v>4280862.9800000004</v>
      </c>
      <c r="AB161" s="51">
        <v>61262946.969999999</v>
      </c>
      <c r="AC161" s="52">
        <v>0.1242848</v>
      </c>
      <c r="AD161" s="52">
        <v>5.9499999999999997E-2</v>
      </c>
      <c r="AE161" s="51">
        <v>4119564.36</v>
      </c>
      <c r="AF161" s="51">
        <v>10903.41</v>
      </c>
      <c r="AG161" s="51">
        <v>0</v>
      </c>
      <c r="AH161" s="51">
        <v>0</v>
      </c>
      <c r="AI161" s="51">
        <v>0</v>
      </c>
      <c r="AJ161" s="51">
        <f t="shared" si="9"/>
        <v>0</v>
      </c>
      <c r="AK161" s="51">
        <v>2016013.37</v>
      </c>
      <c r="AL161" s="51">
        <v>159702.85</v>
      </c>
      <c r="AM161" s="51">
        <v>523093.01</v>
      </c>
      <c r="AN161" s="51">
        <v>0</v>
      </c>
      <c r="AO161" s="51">
        <v>172546.8</v>
      </c>
      <c r="AP161" s="51">
        <v>10893.69</v>
      </c>
      <c r="AQ161" s="51">
        <v>97609.279999999999</v>
      </c>
      <c r="AR161" s="51">
        <v>9471</v>
      </c>
      <c r="AS161" s="51">
        <v>4000</v>
      </c>
      <c r="AT161" s="51">
        <v>44253.64</v>
      </c>
      <c r="AU161" s="51">
        <v>122356.32</v>
      </c>
      <c r="AV161" s="51">
        <v>46499.88</v>
      </c>
      <c r="AW161" s="51">
        <v>0</v>
      </c>
      <c r="AX161" s="51">
        <v>299.2</v>
      </c>
      <c r="AY161" s="51">
        <v>52557.29</v>
      </c>
      <c r="AZ161" s="51">
        <v>0</v>
      </c>
      <c r="BA161" s="51">
        <v>0</v>
      </c>
      <c r="BB161" s="51">
        <v>3370933.14</v>
      </c>
      <c r="BC161" s="52">
        <f t="shared" si="10"/>
        <v>0</v>
      </c>
      <c r="BD161" s="51">
        <v>1127346.8600000001</v>
      </c>
      <c r="BE161" s="51">
        <v>6757966.04</v>
      </c>
      <c r="BF161" s="51">
        <v>0</v>
      </c>
      <c r="BG161" s="51">
        <v>198295</v>
      </c>
      <c r="BH161" s="51">
        <v>0</v>
      </c>
      <c r="BI161" s="51">
        <v>1373186.96</v>
      </c>
      <c r="BJ161" s="51">
        <v>530453.68000000005</v>
      </c>
      <c r="BK161" s="51">
        <v>0</v>
      </c>
      <c r="BL161" s="51">
        <v>0</v>
      </c>
      <c r="BM161" s="51">
        <f t="shared" si="11"/>
        <v>0</v>
      </c>
      <c r="BN161" s="51">
        <v>0</v>
      </c>
      <c r="BO161" s="51">
        <v>11461</v>
      </c>
      <c r="BP161" s="51">
        <v>4916</v>
      </c>
      <c r="BQ161" s="51">
        <v>0</v>
      </c>
      <c r="BR161" s="51">
        <v>0</v>
      </c>
      <c r="BS161" s="51">
        <v>-162</v>
      </c>
      <c r="BT161" s="51">
        <v>-273</v>
      </c>
      <c r="BU161" s="51">
        <v>-1269</v>
      </c>
      <c r="BV161" s="51">
        <v>-1568</v>
      </c>
      <c r="BW161" s="51">
        <v>0</v>
      </c>
      <c r="BX161" s="51">
        <v>0</v>
      </c>
      <c r="BY161" s="51">
        <v>1</v>
      </c>
      <c r="BZ161" s="51">
        <v>-1518</v>
      </c>
      <c r="CA161" s="51">
        <v>-2</v>
      </c>
      <c r="CB161" s="51">
        <v>11586</v>
      </c>
      <c r="CC161" s="51">
        <v>17</v>
      </c>
      <c r="CD161" s="51">
        <v>206</v>
      </c>
      <c r="CE161" s="51">
        <v>88</v>
      </c>
      <c r="CF161" s="51">
        <v>1092</v>
      </c>
      <c r="CG161" s="51">
        <v>124</v>
      </c>
      <c r="CH161" s="51">
        <v>8</v>
      </c>
    </row>
    <row r="162" spans="1:86" s="9" customFormat="1" ht="15.6" customHeight="1" x14ac:dyDescent="0.3">
      <c r="A162" s="62">
        <v>19</v>
      </c>
      <c r="B162" s="63" t="s">
        <v>307</v>
      </c>
      <c r="C162" s="63" t="s">
        <v>308</v>
      </c>
      <c r="D162" s="27" t="s">
        <v>545</v>
      </c>
      <c r="E162" s="33" t="s">
        <v>317</v>
      </c>
      <c r="F162" s="27" t="s">
        <v>546</v>
      </c>
      <c r="G162" s="51">
        <v>37067440.759999998</v>
      </c>
      <c r="H162" s="51">
        <v>37068854.759999998</v>
      </c>
      <c r="I162" s="51">
        <v>285014.90000000002</v>
      </c>
      <c r="J162" s="51">
        <f t="shared" si="8"/>
        <v>36782425.859999999</v>
      </c>
      <c r="K162" s="51">
        <v>0</v>
      </c>
      <c r="L162" s="51">
        <v>5600547.8300000001</v>
      </c>
      <c r="M162" s="51">
        <v>4052471.46</v>
      </c>
      <c r="N162" s="51">
        <v>0</v>
      </c>
      <c r="O162" s="51">
        <v>0</v>
      </c>
      <c r="P162" s="51">
        <v>0</v>
      </c>
      <c r="Q162" s="51">
        <v>4584747.88</v>
      </c>
      <c r="R162" s="51">
        <v>0</v>
      </c>
      <c r="S162" s="51">
        <v>0</v>
      </c>
      <c r="T162" s="51">
        <v>16846891.609999999</v>
      </c>
      <c r="U162" s="51">
        <v>140676.1</v>
      </c>
      <c r="V162" s="51">
        <v>4365363.45</v>
      </c>
      <c r="W162" s="51">
        <v>10532.53</v>
      </c>
      <c r="X162" s="51">
        <v>0</v>
      </c>
      <c r="Y162" s="51">
        <v>0</v>
      </c>
      <c r="Z162" s="51">
        <v>37533756.939999998</v>
      </c>
      <c r="AA162" s="51">
        <v>26304.3</v>
      </c>
      <c r="AB162" s="51">
        <v>37560061.240000002</v>
      </c>
      <c r="AC162" s="52">
        <v>0.15220259999999999</v>
      </c>
      <c r="AD162" s="52">
        <v>5.1799999999999999E-2</v>
      </c>
      <c r="AE162" s="51">
        <v>1943058.61</v>
      </c>
      <c r="AF162" s="51">
        <v>0</v>
      </c>
      <c r="AG162" s="51">
        <v>0</v>
      </c>
      <c r="AH162" s="51">
        <v>0</v>
      </c>
      <c r="AI162" s="51">
        <v>0</v>
      </c>
      <c r="AJ162" s="51">
        <f t="shared" si="9"/>
        <v>0</v>
      </c>
      <c r="AK162" s="51">
        <v>1033324.1</v>
      </c>
      <c r="AL162" s="51">
        <v>85140.62</v>
      </c>
      <c r="AM162" s="51">
        <v>191108.98</v>
      </c>
      <c r="AN162" s="51">
        <v>0</v>
      </c>
      <c r="AO162" s="51">
        <v>135929.60999999999</v>
      </c>
      <c r="AP162" s="51">
        <v>3603.6</v>
      </c>
      <c r="AQ162" s="51">
        <v>110225.15</v>
      </c>
      <c r="AR162" s="51">
        <v>9150</v>
      </c>
      <c r="AS162" s="51">
        <v>11410.85</v>
      </c>
      <c r="AT162" s="51">
        <v>0</v>
      </c>
      <c r="AU162" s="51">
        <v>55308.07</v>
      </c>
      <c r="AV162" s="51">
        <v>27167.97</v>
      </c>
      <c r="AW162" s="51">
        <v>0</v>
      </c>
      <c r="AX162" s="51">
        <v>0</v>
      </c>
      <c r="AY162" s="51">
        <v>4334.82</v>
      </c>
      <c r="AZ162" s="51">
        <v>56714.879999999997</v>
      </c>
      <c r="BA162" s="51">
        <v>0</v>
      </c>
      <c r="BB162" s="51">
        <v>1776898.37</v>
      </c>
      <c r="BC162" s="52">
        <f t="shared" si="10"/>
        <v>0</v>
      </c>
      <c r="BD162" s="51">
        <v>709673.97</v>
      </c>
      <c r="BE162" s="51">
        <v>4932086.5199999996</v>
      </c>
      <c r="BF162" s="51">
        <v>393.75</v>
      </c>
      <c r="BG162" s="51">
        <v>198294.96</v>
      </c>
      <c r="BH162" s="51">
        <v>0</v>
      </c>
      <c r="BI162" s="51">
        <v>301766.38</v>
      </c>
      <c r="BJ162" s="51">
        <v>0</v>
      </c>
      <c r="BK162" s="51">
        <v>0</v>
      </c>
      <c r="BL162" s="51">
        <v>0</v>
      </c>
      <c r="BM162" s="51">
        <f t="shared" si="11"/>
        <v>0</v>
      </c>
      <c r="BN162" s="51">
        <v>0</v>
      </c>
      <c r="BO162" s="51">
        <v>7197</v>
      </c>
      <c r="BP162" s="51">
        <v>1489</v>
      </c>
      <c r="BQ162" s="51">
        <v>0</v>
      </c>
      <c r="BR162" s="51">
        <v>0</v>
      </c>
      <c r="BS162" s="51">
        <v>-85</v>
      </c>
      <c r="BT162" s="51">
        <v>-249</v>
      </c>
      <c r="BU162" s="51">
        <v>-267</v>
      </c>
      <c r="BV162" s="51">
        <v>-654</v>
      </c>
      <c r="BW162" s="51">
        <v>2</v>
      </c>
      <c r="BX162" s="51">
        <v>-2</v>
      </c>
      <c r="BY162" s="51">
        <v>40</v>
      </c>
      <c r="BZ162" s="51">
        <v>-560</v>
      </c>
      <c r="CA162" s="51">
        <v>-11</v>
      </c>
      <c r="CB162" s="51">
        <v>6900</v>
      </c>
      <c r="CC162" s="51">
        <v>12</v>
      </c>
      <c r="CD162" s="51">
        <v>75</v>
      </c>
      <c r="CE162" s="51">
        <v>34</v>
      </c>
      <c r="CF162" s="51">
        <v>451</v>
      </c>
      <c r="CG162" s="51">
        <v>0</v>
      </c>
      <c r="CH162" s="51">
        <v>0</v>
      </c>
    </row>
    <row r="163" spans="1:86" s="79" customFormat="1" ht="15.6" customHeight="1" x14ac:dyDescent="0.3">
      <c r="A163" s="76">
        <v>19</v>
      </c>
      <c r="B163" s="77" t="s">
        <v>177</v>
      </c>
      <c r="C163" s="77" t="s">
        <v>99</v>
      </c>
      <c r="D163" s="66" t="s">
        <v>547</v>
      </c>
      <c r="E163" s="72" t="s">
        <v>317</v>
      </c>
      <c r="F163" s="66" t="s">
        <v>548</v>
      </c>
      <c r="G163" s="76">
        <v>3687694.85</v>
      </c>
      <c r="H163" s="76">
        <v>3688835.2</v>
      </c>
      <c r="I163" s="76">
        <v>80098.399999999994</v>
      </c>
      <c r="J163" s="76">
        <f t="shared" si="8"/>
        <v>3607596.45</v>
      </c>
      <c r="K163" s="76">
        <v>0</v>
      </c>
      <c r="L163" s="76">
        <v>298001.76</v>
      </c>
      <c r="M163" s="76">
        <v>349010.49</v>
      </c>
      <c r="N163" s="76">
        <v>0</v>
      </c>
      <c r="O163" s="76">
        <v>0</v>
      </c>
      <c r="P163" s="76">
        <v>0</v>
      </c>
      <c r="Q163" s="76">
        <v>249483.05</v>
      </c>
      <c r="R163" s="76">
        <v>0</v>
      </c>
      <c r="S163" s="76">
        <v>0</v>
      </c>
      <c r="T163" s="76">
        <v>2395021.4</v>
      </c>
      <c r="U163" s="76">
        <v>0</v>
      </c>
      <c r="V163" s="76">
        <v>213838.3</v>
      </c>
      <c r="W163" s="76">
        <v>0</v>
      </c>
      <c r="X163" s="76">
        <v>0</v>
      </c>
      <c r="Y163" s="76">
        <v>0</v>
      </c>
      <c r="Z163" s="76">
        <v>3845943.3</v>
      </c>
      <c r="AA163" s="76">
        <v>1140.3499999999999</v>
      </c>
      <c r="AB163" s="76">
        <v>3847083.65</v>
      </c>
      <c r="AC163" s="78">
        <v>8.0487069999999994E-2</v>
      </c>
      <c r="AD163" s="78">
        <v>8.8599999999999998E-2</v>
      </c>
      <c r="AE163" s="76">
        <v>340588.3</v>
      </c>
      <c r="AF163" s="76">
        <v>0</v>
      </c>
      <c r="AG163" s="76">
        <v>0</v>
      </c>
      <c r="AH163" s="76">
        <v>1140.3499999999999</v>
      </c>
      <c r="AI163" s="76">
        <v>191.42</v>
      </c>
      <c r="AJ163" s="76">
        <f t="shared" si="9"/>
        <v>1331.77</v>
      </c>
      <c r="AK163" s="76">
        <v>78414</v>
      </c>
      <c r="AL163" s="76">
        <v>7976</v>
      </c>
      <c r="AM163" s="76">
        <v>0</v>
      </c>
      <c r="AN163" s="76">
        <v>0</v>
      </c>
      <c r="AO163" s="76">
        <v>10800</v>
      </c>
      <c r="AP163" s="76">
        <v>11040</v>
      </c>
      <c r="AQ163" s="76">
        <v>16987.5</v>
      </c>
      <c r="AR163" s="76">
        <v>8943</v>
      </c>
      <c r="AS163" s="76">
        <v>0</v>
      </c>
      <c r="AT163" s="76">
        <v>0</v>
      </c>
      <c r="AU163" s="76">
        <f>3107+6320+3455</f>
        <v>12882</v>
      </c>
      <c r="AV163" s="76">
        <v>916.1</v>
      </c>
      <c r="AW163" s="76">
        <v>0</v>
      </c>
      <c r="AX163" s="76">
        <v>0</v>
      </c>
      <c r="AY163" s="76">
        <v>0</v>
      </c>
      <c r="AZ163" s="76">
        <v>975</v>
      </c>
      <c r="BA163" s="76">
        <v>0</v>
      </c>
      <c r="BB163" s="76">
        <v>157409.94</v>
      </c>
      <c r="BC163" s="78">
        <f t="shared" si="10"/>
        <v>0</v>
      </c>
      <c r="BD163" s="76">
        <v>81867.97</v>
      </c>
      <c r="BE163" s="76">
        <v>214943.77</v>
      </c>
      <c r="BF163" s="76">
        <v>0</v>
      </c>
      <c r="BG163" s="76">
        <v>180250</v>
      </c>
      <c r="BH163" s="76">
        <v>0</v>
      </c>
      <c r="BI163" s="76">
        <v>33602.559999999998</v>
      </c>
      <c r="BJ163" s="76">
        <v>0</v>
      </c>
      <c r="BK163" s="76">
        <v>0</v>
      </c>
      <c r="BL163" s="76">
        <v>0</v>
      </c>
      <c r="BM163" s="76">
        <f t="shared" si="11"/>
        <v>0</v>
      </c>
      <c r="BN163" s="76">
        <v>0</v>
      </c>
      <c r="BO163" s="76">
        <v>460</v>
      </c>
      <c r="BP163" s="76">
        <v>119</v>
      </c>
      <c r="BQ163" s="76">
        <v>2</v>
      </c>
      <c r="BR163" s="76">
        <v>-1</v>
      </c>
      <c r="BS163" s="76">
        <v>-7</v>
      </c>
      <c r="BT163" s="76">
        <v>-9</v>
      </c>
      <c r="BU163" s="76">
        <v>-39</v>
      </c>
      <c r="BV163" s="76">
        <v>-45</v>
      </c>
      <c r="BW163" s="76">
        <v>5</v>
      </c>
      <c r="BX163" s="76">
        <v>0</v>
      </c>
      <c r="BY163" s="76">
        <v>-1</v>
      </c>
      <c r="BZ163" s="76">
        <v>-103</v>
      </c>
      <c r="CA163" s="76">
        <v>0</v>
      </c>
      <c r="CB163" s="76">
        <v>381</v>
      </c>
      <c r="CC163" s="76">
        <v>0</v>
      </c>
      <c r="CD163" s="76">
        <v>56</v>
      </c>
      <c r="CE163" s="76">
        <v>16</v>
      </c>
      <c r="CF163" s="76">
        <v>29</v>
      </c>
      <c r="CG163" s="76">
        <v>0</v>
      </c>
      <c r="CH163" s="76">
        <v>1</v>
      </c>
    </row>
    <row r="164" spans="1:86" s="69" customFormat="1" ht="15.6" customHeight="1" x14ac:dyDescent="0.3">
      <c r="A164" s="67">
        <v>19</v>
      </c>
      <c r="B164" s="73" t="s">
        <v>209</v>
      </c>
      <c r="C164" s="73" t="s">
        <v>210</v>
      </c>
      <c r="D164" s="66" t="s">
        <v>545</v>
      </c>
      <c r="E164" s="72" t="s">
        <v>317</v>
      </c>
      <c r="F164" s="66" t="s">
        <v>546</v>
      </c>
      <c r="G164" s="67">
        <v>42639386.630000003</v>
      </c>
      <c r="H164" s="67">
        <v>42639534.060000002</v>
      </c>
      <c r="I164" s="67">
        <v>349865.57</v>
      </c>
      <c r="J164" s="67">
        <f t="shared" si="8"/>
        <v>42289521.060000002</v>
      </c>
      <c r="K164" s="67">
        <v>0</v>
      </c>
      <c r="L164" s="67">
        <v>5235911.51</v>
      </c>
      <c r="M164" s="67">
        <v>4189667.84</v>
      </c>
      <c r="N164" s="67">
        <v>0</v>
      </c>
      <c r="O164" s="67">
        <v>0</v>
      </c>
      <c r="P164" s="67">
        <v>0</v>
      </c>
      <c r="Q164" s="67">
        <v>4815622.22</v>
      </c>
      <c r="R164" s="67">
        <v>0</v>
      </c>
      <c r="S164" s="67">
        <v>0</v>
      </c>
      <c r="T164" s="67">
        <v>22778999.82</v>
      </c>
      <c r="U164" s="67">
        <v>0</v>
      </c>
      <c r="V164" s="67">
        <v>3967713.46</v>
      </c>
      <c r="W164" s="67">
        <v>313809.65000000002</v>
      </c>
      <c r="X164" s="67">
        <v>0</v>
      </c>
      <c r="Y164" s="67">
        <v>0</v>
      </c>
      <c r="Z164" s="67">
        <v>40988463.719999999</v>
      </c>
      <c r="AA164" s="67">
        <v>2528177.98</v>
      </c>
      <c r="AB164" s="67">
        <v>43516641.700000003</v>
      </c>
      <c r="AC164" s="68">
        <v>9.4368380000000002E-2</v>
      </c>
      <c r="AD164" s="68">
        <v>5.2400000000000002E-2</v>
      </c>
      <c r="AE164" s="67">
        <v>2146551.21</v>
      </c>
      <c r="AF164" s="67">
        <v>0</v>
      </c>
      <c r="AG164" s="67">
        <v>0</v>
      </c>
      <c r="AH164" s="67">
        <v>147.43</v>
      </c>
      <c r="AI164" s="67">
        <v>0</v>
      </c>
      <c r="AJ164" s="67">
        <f t="shared" si="9"/>
        <v>147.43</v>
      </c>
      <c r="AK164" s="67">
        <v>1140316.77</v>
      </c>
      <c r="AL164" s="67">
        <v>91305.94</v>
      </c>
      <c r="AM164" s="67">
        <v>331827.49</v>
      </c>
      <c r="AN164" s="67">
        <v>0</v>
      </c>
      <c r="AO164" s="67">
        <v>104501.5</v>
      </c>
      <c r="AP164" s="67">
        <v>3879.04</v>
      </c>
      <c r="AQ164" s="67">
        <v>86628.1</v>
      </c>
      <c r="AR164" s="67">
        <v>9471</v>
      </c>
      <c r="AS164" s="67">
        <v>23103.82</v>
      </c>
      <c r="AT164" s="67">
        <v>0</v>
      </c>
      <c r="AU164" s="67">
        <v>46027.26</v>
      </c>
      <c r="AV164" s="67">
        <v>6537.39</v>
      </c>
      <c r="AW164" s="67">
        <v>0</v>
      </c>
      <c r="AX164" s="67">
        <v>0</v>
      </c>
      <c r="AY164" s="67">
        <v>-60</v>
      </c>
      <c r="AZ164" s="67">
        <v>38827.47</v>
      </c>
      <c r="BA164" s="67">
        <v>0</v>
      </c>
      <c r="BB164" s="67">
        <v>1964326.81</v>
      </c>
      <c r="BC164" s="68">
        <f t="shared" si="10"/>
        <v>0</v>
      </c>
      <c r="BD164" s="67">
        <v>560113.93000000005</v>
      </c>
      <c r="BE164" s="67">
        <v>3463695.7</v>
      </c>
      <c r="BF164" s="67">
        <v>0</v>
      </c>
      <c r="BG164" s="67">
        <v>198295</v>
      </c>
      <c r="BH164" s="67">
        <v>0</v>
      </c>
      <c r="BI164" s="67">
        <v>331690.13</v>
      </c>
      <c r="BJ164" s="67">
        <v>0</v>
      </c>
      <c r="BK164" s="67">
        <v>0</v>
      </c>
      <c r="BL164" s="67">
        <v>0</v>
      </c>
      <c r="BM164" s="67">
        <f t="shared" si="11"/>
        <v>0</v>
      </c>
      <c r="BN164" s="67">
        <v>0</v>
      </c>
      <c r="BO164" s="67">
        <v>7463</v>
      </c>
      <c r="BP164" s="67">
        <v>1292</v>
      </c>
      <c r="BQ164" s="67">
        <v>16</v>
      </c>
      <c r="BR164" s="67">
        <v>-14</v>
      </c>
      <c r="BS164" s="67">
        <v>-61</v>
      </c>
      <c r="BT164" s="67">
        <v>-137</v>
      </c>
      <c r="BU164" s="67">
        <v>-253</v>
      </c>
      <c r="BV164" s="67">
        <v>-441</v>
      </c>
      <c r="BW164" s="67">
        <v>0</v>
      </c>
      <c r="BX164" s="67">
        <v>-3</v>
      </c>
      <c r="BY164" s="67">
        <v>-3</v>
      </c>
      <c r="BZ164" s="67">
        <v>-1687</v>
      </c>
      <c r="CA164" s="67">
        <v>-14</v>
      </c>
      <c r="CB164" s="67">
        <v>6158</v>
      </c>
      <c r="CC164" s="67">
        <v>1</v>
      </c>
      <c r="CD164" s="67">
        <v>193</v>
      </c>
      <c r="CE164" s="67">
        <v>132</v>
      </c>
      <c r="CF164" s="67">
        <v>1281</v>
      </c>
      <c r="CG164" s="67">
        <v>74</v>
      </c>
      <c r="CH164" s="67">
        <v>7</v>
      </c>
    </row>
    <row r="165" spans="1:86" ht="15.6" customHeight="1" x14ac:dyDescent="0.3">
      <c r="A165" s="27">
        <v>20</v>
      </c>
      <c r="B165" s="27" t="s">
        <v>549</v>
      </c>
      <c r="C165" s="27" t="s">
        <v>123</v>
      </c>
      <c r="D165" s="27" t="s">
        <v>550</v>
      </c>
      <c r="E165" s="27" t="s">
        <v>303</v>
      </c>
      <c r="F165" s="27" t="s">
        <v>551</v>
      </c>
      <c r="G165" s="31">
        <v>9298973.7200000007</v>
      </c>
      <c r="H165" s="31">
        <v>9301661.9700000007</v>
      </c>
      <c r="I165" s="31">
        <v>135409.60999999999</v>
      </c>
      <c r="J165" s="23">
        <f t="shared" si="8"/>
        <v>9163564.1100000013</v>
      </c>
      <c r="K165" s="31">
        <v>2107209.9</v>
      </c>
      <c r="L165" s="31">
        <v>443217.15</v>
      </c>
      <c r="M165" s="31">
        <v>2374290.91</v>
      </c>
      <c r="N165" s="31">
        <v>0</v>
      </c>
      <c r="O165" s="31">
        <v>0</v>
      </c>
      <c r="P165" s="31">
        <v>88744.79</v>
      </c>
      <c r="Q165" s="31">
        <v>376129.89</v>
      </c>
      <c r="R165" s="31">
        <v>0</v>
      </c>
      <c r="S165" s="31">
        <v>0</v>
      </c>
      <c r="T165" s="31">
        <v>2728595.29</v>
      </c>
      <c r="U165" s="31">
        <v>0</v>
      </c>
      <c r="V165" s="31">
        <v>316147.71999999997</v>
      </c>
      <c r="W165" s="31">
        <v>0</v>
      </c>
      <c r="X165" s="31">
        <v>0</v>
      </c>
      <c r="Y165" s="31">
        <v>0</v>
      </c>
      <c r="Z165" s="31">
        <v>9304764.5500000007</v>
      </c>
      <c r="AA165" s="31">
        <v>2727.06</v>
      </c>
      <c r="AB165" s="31">
        <v>9307491.6099999994</v>
      </c>
      <c r="AC165" s="32">
        <v>9.8573709999999995E-2</v>
      </c>
      <c r="AD165" s="32">
        <v>8.5000000000000006E-2</v>
      </c>
      <c r="AE165" s="31">
        <v>870428.9</v>
      </c>
      <c r="AF165" s="31">
        <v>0</v>
      </c>
      <c r="AG165" s="31">
        <v>0</v>
      </c>
      <c r="AH165" s="31">
        <v>2727.06</v>
      </c>
      <c r="AI165" s="31">
        <v>107.13</v>
      </c>
      <c r="AJ165" s="23">
        <f t="shared" si="9"/>
        <v>2834.19</v>
      </c>
      <c r="AK165" s="31">
        <v>307807.62</v>
      </c>
      <c r="AL165" s="31">
        <v>24631.33</v>
      </c>
      <c r="AM165" s="31">
        <v>51026.65</v>
      </c>
      <c r="AN165" s="31">
        <v>0</v>
      </c>
      <c r="AO165" s="31">
        <v>42034.8</v>
      </c>
      <c r="AP165" s="31">
        <v>33213</v>
      </c>
      <c r="AQ165" s="31">
        <v>37280.089999999997</v>
      </c>
      <c r="AR165" s="31">
        <v>11000</v>
      </c>
      <c r="AS165" s="31">
        <v>0</v>
      </c>
      <c r="AT165" s="31">
        <v>0</v>
      </c>
      <c r="AU165" s="31">
        <v>37248.720000000001</v>
      </c>
      <c r="AV165" s="31">
        <v>15464.87</v>
      </c>
      <c r="AW165" s="31">
        <v>1487.61</v>
      </c>
      <c r="AX165" s="31">
        <v>0</v>
      </c>
      <c r="AY165" s="31">
        <v>10979.44</v>
      </c>
      <c r="AZ165" s="31">
        <v>6137.87</v>
      </c>
      <c r="BA165" s="31">
        <v>0</v>
      </c>
      <c r="BB165" s="31">
        <v>613040.57999999996</v>
      </c>
      <c r="BC165" s="49">
        <f t="shared" si="10"/>
        <v>0</v>
      </c>
      <c r="BD165" s="31">
        <v>142417.54999999999</v>
      </c>
      <c r="BE165" s="31">
        <v>774216.82</v>
      </c>
      <c r="BF165" s="31">
        <v>0</v>
      </c>
      <c r="BG165" s="31">
        <v>198295</v>
      </c>
      <c r="BH165" s="31">
        <v>0</v>
      </c>
      <c r="BI165" s="31">
        <v>148046.48000000001</v>
      </c>
      <c r="BJ165" s="31">
        <v>0</v>
      </c>
      <c r="BK165" s="31">
        <v>0</v>
      </c>
      <c r="BL165" s="31">
        <v>0</v>
      </c>
      <c r="BM165" s="23">
        <f t="shared" si="11"/>
        <v>0</v>
      </c>
      <c r="BN165" s="31">
        <v>0</v>
      </c>
      <c r="BO165" s="31">
        <v>666</v>
      </c>
      <c r="BP165" s="31">
        <v>122</v>
      </c>
      <c r="BQ165" s="31">
        <v>0</v>
      </c>
      <c r="BR165" s="31">
        <v>0</v>
      </c>
      <c r="BS165" s="31">
        <v>-4</v>
      </c>
      <c r="BT165" s="31">
        <v>-13</v>
      </c>
      <c r="BU165" s="31">
        <v>-10</v>
      </c>
      <c r="BV165" s="31">
        <v>-32</v>
      </c>
      <c r="BW165" s="31">
        <v>0</v>
      </c>
      <c r="BX165" s="31">
        <v>0</v>
      </c>
      <c r="BY165" s="31">
        <v>7</v>
      </c>
      <c r="BZ165" s="31">
        <v>-103</v>
      </c>
      <c r="CA165" s="31">
        <v>-6</v>
      </c>
      <c r="CB165" s="31">
        <v>627</v>
      </c>
      <c r="CC165" s="31">
        <v>2</v>
      </c>
      <c r="CD165" s="31">
        <v>53</v>
      </c>
      <c r="CE165" s="31">
        <v>13</v>
      </c>
      <c r="CF165" s="31">
        <v>30</v>
      </c>
      <c r="CG165" s="31">
        <v>9</v>
      </c>
      <c r="CH165" s="31">
        <v>4</v>
      </c>
    </row>
    <row r="166" spans="1:86" ht="15.6" customHeight="1" x14ac:dyDescent="0.3">
      <c r="A166" s="27">
        <v>20</v>
      </c>
      <c r="B166" s="27" t="s">
        <v>552</v>
      </c>
      <c r="C166" s="27" t="s">
        <v>553</v>
      </c>
      <c r="D166" s="27" t="s">
        <v>554</v>
      </c>
      <c r="E166" s="27" t="s">
        <v>327</v>
      </c>
      <c r="F166" s="27" t="s">
        <v>551</v>
      </c>
      <c r="G166" s="31">
        <v>14567902.42</v>
      </c>
      <c r="H166" s="31">
        <v>14567902.42</v>
      </c>
      <c r="I166" s="31">
        <v>115844.7</v>
      </c>
      <c r="J166" s="23">
        <f t="shared" si="8"/>
        <v>14452057.720000001</v>
      </c>
      <c r="K166" s="31">
        <v>2104135.33</v>
      </c>
      <c r="L166" s="31">
        <v>1349212.34</v>
      </c>
      <c r="M166" s="31">
        <v>3746873.95</v>
      </c>
      <c r="N166" s="31">
        <v>0</v>
      </c>
      <c r="O166" s="31">
        <v>0</v>
      </c>
      <c r="P166" s="31">
        <v>24656.74</v>
      </c>
      <c r="Q166" s="31">
        <v>924507.99</v>
      </c>
      <c r="R166" s="31">
        <v>0</v>
      </c>
      <c r="S166" s="31">
        <v>0</v>
      </c>
      <c r="T166" s="31">
        <v>4704176.16</v>
      </c>
      <c r="U166" s="31">
        <v>0</v>
      </c>
      <c r="V166" s="31">
        <v>565598.46</v>
      </c>
      <c r="W166" s="31">
        <v>124827.76</v>
      </c>
      <c r="X166" s="31">
        <v>0</v>
      </c>
      <c r="Y166" s="31">
        <v>0</v>
      </c>
      <c r="Z166" s="31">
        <v>14429181.85</v>
      </c>
      <c r="AA166" s="31">
        <v>124827.76</v>
      </c>
      <c r="AB166" s="31">
        <v>14554009.609999999</v>
      </c>
      <c r="AC166" s="32">
        <v>0.14028280000000001</v>
      </c>
      <c r="AD166" s="32">
        <v>7.0000000000000007E-2</v>
      </c>
      <c r="AE166" s="31">
        <v>1010020.88</v>
      </c>
      <c r="AF166" s="31">
        <v>0</v>
      </c>
      <c r="AG166" s="31">
        <v>0</v>
      </c>
      <c r="AH166" s="31">
        <v>0</v>
      </c>
      <c r="AI166" s="31">
        <v>200.81</v>
      </c>
      <c r="AJ166" s="23">
        <f t="shared" si="9"/>
        <v>200.81</v>
      </c>
      <c r="AK166" s="31">
        <v>407551.21</v>
      </c>
      <c r="AL166" s="31">
        <v>31934.42</v>
      </c>
      <c r="AM166" s="31">
        <v>72354.44</v>
      </c>
      <c r="AN166" s="31">
        <v>6907.01</v>
      </c>
      <c r="AO166" s="31">
        <v>68376.95</v>
      </c>
      <c r="AP166" s="31">
        <v>13572.2</v>
      </c>
      <c r="AQ166" s="31">
        <v>37676.120000000003</v>
      </c>
      <c r="AR166" s="31">
        <v>11000</v>
      </c>
      <c r="AS166" s="31">
        <v>3500</v>
      </c>
      <c r="AT166" s="31">
        <v>0</v>
      </c>
      <c r="AU166" s="31">
        <v>35558.01</v>
      </c>
      <c r="AV166" s="31">
        <v>14406.71</v>
      </c>
      <c r="AW166" s="31">
        <v>0</v>
      </c>
      <c r="AX166" s="31">
        <v>637.59</v>
      </c>
      <c r="AY166" s="31">
        <v>22624.27</v>
      </c>
      <c r="AZ166" s="31">
        <v>27963.1</v>
      </c>
      <c r="BA166" s="31">
        <v>119113.29</v>
      </c>
      <c r="BB166" s="31">
        <v>792948.74</v>
      </c>
      <c r="BC166" s="49">
        <f t="shared" si="10"/>
        <v>0.15021562427856308</v>
      </c>
      <c r="BD166" s="31">
        <v>351216.93</v>
      </c>
      <c r="BE166" s="31">
        <v>1692408.75</v>
      </c>
      <c r="BF166" s="31">
        <v>0</v>
      </c>
      <c r="BG166" s="31">
        <v>198295</v>
      </c>
      <c r="BH166" s="31">
        <v>0</v>
      </c>
      <c r="BI166" s="31">
        <v>155542.41</v>
      </c>
      <c r="BJ166" s="31">
        <v>0</v>
      </c>
      <c r="BK166" s="31">
        <v>0</v>
      </c>
      <c r="BL166" s="31">
        <v>0</v>
      </c>
      <c r="BM166" s="23">
        <f t="shared" si="11"/>
        <v>0</v>
      </c>
      <c r="BN166" s="31">
        <v>0</v>
      </c>
      <c r="BO166" s="31">
        <v>1250</v>
      </c>
      <c r="BP166" s="31">
        <v>283</v>
      </c>
      <c r="BQ166" s="31">
        <v>0</v>
      </c>
      <c r="BR166" s="31">
        <v>0</v>
      </c>
      <c r="BS166" s="31">
        <v>-21</v>
      </c>
      <c r="BT166" s="31">
        <v>-34</v>
      </c>
      <c r="BU166" s="31">
        <v>-55</v>
      </c>
      <c r="BV166" s="31">
        <v>-77</v>
      </c>
      <c r="BW166" s="31">
        <v>5</v>
      </c>
      <c r="BX166" s="31">
        <v>0</v>
      </c>
      <c r="BY166" s="31">
        <v>0</v>
      </c>
      <c r="BZ166" s="31">
        <v>-218</v>
      </c>
      <c r="CA166" s="31">
        <v>0</v>
      </c>
      <c r="CB166" s="31">
        <v>1133</v>
      </c>
      <c r="CC166" s="31">
        <v>0</v>
      </c>
      <c r="CD166" s="31">
        <v>71</v>
      </c>
      <c r="CE166" s="31">
        <v>31</v>
      </c>
      <c r="CF166" s="31">
        <v>111</v>
      </c>
      <c r="CG166" s="31">
        <v>0</v>
      </c>
      <c r="CH166" s="31">
        <v>4</v>
      </c>
    </row>
    <row r="167" spans="1:86" ht="15.6" customHeight="1" x14ac:dyDescent="0.3">
      <c r="A167" s="27">
        <v>20</v>
      </c>
      <c r="B167" s="27" t="s">
        <v>555</v>
      </c>
      <c r="C167" s="27" t="s">
        <v>123</v>
      </c>
      <c r="D167" s="37" t="s">
        <v>556</v>
      </c>
      <c r="E167" s="33" t="s">
        <v>317</v>
      </c>
      <c r="F167" s="27" t="s">
        <v>557</v>
      </c>
      <c r="G167" s="31">
        <v>38352035.719999999</v>
      </c>
      <c r="H167" s="31">
        <v>38352035.719999999</v>
      </c>
      <c r="I167" s="31">
        <v>902601.81</v>
      </c>
      <c r="J167" s="23">
        <f t="shared" si="8"/>
        <v>37449433.909999996</v>
      </c>
      <c r="K167" s="31">
        <v>11252770.42</v>
      </c>
      <c r="L167" s="31">
        <v>1841496.66</v>
      </c>
      <c r="M167" s="31">
        <v>10157143.880000001</v>
      </c>
      <c r="N167" s="31">
        <v>0</v>
      </c>
      <c r="O167" s="31">
        <v>0</v>
      </c>
      <c r="P167" s="31">
        <v>5876.33</v>
      </c>
      <c r="Q167" s="31">
        <v>3252585.69</v>
      </c>
      <c r="R167" s="31">
        <v>0</v>
      </c>
      <c r="S167" s="31">
        <v>2400</v>
      </c>
      <c r="T167" s="31">
        <v>5468601.7300000004</v>
      </c>
      <c r="U167" s="31">
        <v>48225.4</v>
      </c>
      <c r="V167" s="31">
        <v>3360878.29</v>
      </c>
      <c r="W167" s="31">
        <v>6968.16</v>
      </c>
      <c r="X167" s="31">
        <v>0</v>
      </c>
      <c r="Y167" s="31">
        <v>0</v>
      </c>
      <c r="Z167" s="31">
        <v>37549586.18</v>
      </c>
      <c r="AA167" s="31">
        <v>9368.16</v>
      </c>
      <c r="AB167" s="31">
        <v>37558954.340000004</v>
      </c>
      <c r="AC167" s="32">
        <v>4.9550690000000001E-2</v>
      </c>
      <c r="AD167" s="32">
        <v>5.2499999999999998E-2</v>
      </c>
      <c r="AE167" s="31">
        <v>1970758.96</v>
      </c>
      <c r="AF167" s="31">
        <v>0</v>
      </c>
      <c r="AG167" s="31">
        <v>0</v>
      </c>
      <c r="AH167" s="31">
        <v>0</v>
      </c>
      <c r="AI167" s="31">
        <v>0</v>
      </c>
      <c r="AJ167" s="23">
        <f t="shared" si="9"/>
        <v>0</v>
      </c>
      <c r="AK167" s="31">
        <v>1051238.27</v>
      </c>
      <c r="AL167" s="31">
        <v>86478.62</v>
      </c>
      <c r="AM167" s="31">
        <v>222590.97</v>
      </c>
      <c r="AN167" s="31">
        <v>0</v>
      </c>
      <c r="AO167" s="31">
        <v>66660.59</v>
      </c>
      <c r="AP167" s="31">
        <v>5930.25</v>
      </c>
      <c r="AQ167" s="31">
        <v>78321.460000000006</v>
      </c>
      <c r="AR167" s="31">
        <v>11000</v>
      </c>
      <c r="AS167" s="31">
        <v>9537.43</v>
      </c>
      <c r="AT167" s="31">
        <v>0</v>
      </c>
      <c r="AU167" s="31">
        <v>59885.83</v>
      </c>
      <c r="AV167" s="31">
        <v>21294.22</v>
      </c>
      <c r="AW167" s="31">
        <v>2750</v>
      </c>
      <c r="AX167" s="31">
        <v>1008</v>
      </c>
      <c r="AY167" s="31">
        <v>21463.9</v>
      </c>
      <c r="AZ167" s="31">
        <v>80780.22</v>
      </c>
      <c r="BA167" s="31">
        <v>0</v>
      </c>
      <c r="BB167" s="31">
        <v>1802427.74</v>
      </c>
      <c r="BC167" s="49">
        <f t="shared" si="10"/>
        <v>0</v>
      </c>
      <c r="BD167" s="31">
        <v>323893.12</v>
      </c>
      <c r="BE167" s="31">
        <v>1576476.89</v>
      </c>
      <c r="BF167" s="31">
        <v>0</v>
      </c>
      <c r="BG167" s="31">
        <v>198295</v>
      </c>
      <c r="BH167" s="31">
        <v>0</v>
      </c>
      <c r="BI167" s="31">
        <v>235956.98</v>
      </c>
      <c r="BJ167" s="31">
        <v>0</v>
      </c>
      <c r="BK167" s="31">
        <v>0</v>
      </c>
      <c r="BL167" s="31">
        <v>0</v>
      </c>
      <c r="BM167" s="23">
        <f t="shared" si="11"/>
        <v>0</v>
      </c>
      <c r="BN167" s="31">
        <v>0</v>
      </c>
      <c r="BO167" s="31">
        <v>4733</v>
      </c>
      <c r="BP167" s="31">
        <v>1168</v>
      </c>
      <c r="BQ167" s="31">
        <v>0</v>
      </c>
      <c r="BR167" s="31">
        <v>0</v>
      </c>
      <c r="BS167" s="31">
        <v>-8</v>
      </c>
      <c r="BT167" s="31">
        <v>-71</v>
      </c>
      <c r="BU167" s="31">
        <v>-45</v>
      </c>
      <c r="BV167" s="31">
        <v>-282</v>
      </c>
      <c r="BW167" s="31">
        <v>0</v>
      </c>
      <c r="BX167" s="31">
        <v>-1</v>
      </c>
      <c r="BY167" s="31">
        <v>120</v>
      </c>
      <c r="BZ167" s="31">
        <v>-825</v>
      </c>
      <c r="CA167" s="31">
        <v>-10</v>
      </c>
      <c r="CB167" s="31">
        <v>4779</v>
      </c>
      <c r="CC167" s="31">
        <v>18</v>
      </c>
      <c r="CD167" s="31">
        <v>83</v>
      </c>
      <c r="CE167" s="31">
        <v>33</v>
      </c>
      <c r="CF167" s="31">
        <v>341</v>
      </c>
      <c r="CG167" s="31">
        <v>367</v>
      </c>
      <c r="CH167" s="31">
        <v>1</v>
      </c>
    </row>
    <row r="168" spans="1:86" ht="15.6" customHeight="1" x14ac:dyDescent="0.3">
      <c r="A168" s="27">
        <v>20</v>
      </c>
      <c r="B168" s="27" t="s">
        <v>558</v>
      </c>
      <c r="C168" s="27" t="s">
        <v>115</v>
      </c>
      <c r="D168" s="27" t="s">
        <v>559</v>
      </c>
      <c r="E168" s="33" t="s">
        <v>317</v>
      </c>
      <c r="F168" s="27" t="s">
        <v>557</v>
      </c>
      <c r="G168" s="31">
        <v>20173488.710000001</v>
      </c>
      <c r="H168" s="31">
        <v>20179096.010000002</v>
      </c>
      <c r="I168" s="31">
        <v>525920.62</v>
      </c>
      <c r="J168" s="23">
        <f t="shared" si="8"/>
        <v>19647568.09</v>
      </c>
      <c r="K168" s="31">
        <v>4538474.45</v>
      </c>
      <c r="L168" s="31">
        <v>506002.8</v>
      </c>
      <c r="M168" s="31">
        <v>5303513.79</v>
      </c>
      <c r="N168" s="31">
        <v>0</v>
      </c>
      <c r="O168" s="31">
        <v>0</v>
      </c>
      <c r="P168" s="31">
        <v>57831.03</v>
      </c>
      <c r="Q168" s="31">
        <v>2042129.24</v>
      </c>
      <c r="R168" s="31">
        <v>0</v>
      </c>
      <c r="S168" s="31">
        <v>0</v>
      </c>
      <c r="T168" s="31">
        <v>3170976</v>
      </c>
      <c r="U168" s="31">
        <v>15460.6</v>
      </c>
      <c r="V168" s="31">
        <v>2385454.96</v>
      </c>
      <c r="W168" s="31">
        <v>146863.67999999999</v>
      </c>
      <c r="X168" s="31">
        <v>0</v>
      </c>
      <c r="Y168" s="31">
        <v>0</v>
      </c>
      <c r="Z168" s="31">
        <v>19763237.559999999</v>
      </c>
      <c r="AA168" s="31">
        <v>152527.89000000001</v>
      </c>
      <c r="AB168" s="31">
        <v>19915765.449999999</v>
      </c>
      <c r="AC168" s="32">
        <v>0.1236922</v>
      </c>
      <c r="AD168" s="32">
        <v>7.8E-2</v>
      </c>
      <c r="AE168" s="31">
        <v>1540731.95</v>
      </c>
      <c r="AF168" s="31">
        <v>0</v>
      </c>
      <c r="AG168" s="31">
        <v>0</v>
      </c>
      <c r="AH168" s="31">
        <v>5664.21</v>
      </c>
      <c r="AI168" s="31">
        <v>594.64</v>
      </c>
      <c r="AJ168" s="23">
        <f t="shared" si="9"/>
        <v>6258.85</v>
      </c>
      <c r="AK168" s="31">
        <v>814009.21</v>
      </c>
      <c r="AL168" s="31">
        <v>64169.05</v>
      </c>
      <c r="AM168" s="31">
        <v>210749.27</v>
      </c>
      <c r="AN168" s="31">
        <v>0</v>
      </c>
      <c r="AO168" s="31">
        <v>45884.15</v>
      </c>
      <c r="AP168" s="31">
        <v>3050.62</v>
      </c>
      <c r="AQ168" s="31">
        <v>76812.25</v>
      </c>
      <c r="AR168" s="31">
        <v>11000</v>
      </c>
      <c r="AS168" s="31">
        <v>0</v>
      </c>
      <c r="AT168" s="31">
        <v>0</v>
      </c>
      <c r="AU168" s="31">
        <v>67151.66</v>
      </c>
      <c r="AV168" s="31">
        <v>24593.71</v>
      </c>
      <c r="AW168" s="31">
        <v>0</v>
      </c>
      <c r="AX168" s="31">
        <v>2558</v>
      </c>
      <c r="AY168" s="31">
        <v>33506.42</v>
      </c>
      <c r="AZ168" s="31">
        <v>5148.97</v>
      </c>
      <c r="BA168" s="31">
        <v>0</v>
      </c>
      <c r="BB168" s="31">
        <v>1428564.52</v>
      </c>
      <c r="BC168" s="49">
        <f t="shared" si="10"/>
        <v>0</v>
      </c>
      <c r="BD168" s="31">
        <v>366475.26</v>
      </c>
      <c r="BE168" s="31">
        <v>2128828.44</v>
      </c>
      <c r="BF168" s="31">
        <v>425.99</v>
      </c>
      <c r="BG168" s="31">
        <v>198295</v>
      </c>
      <c r="BH168" s="31">
        <v>0</v>
      </c>
      <c r="BI168" s="31">
        <v>134486.68</v>
      </c>
      <c r="BJ168" s="31">
        <v>0</v>
      </c>
      <c r="BK168" s="31">
        <v>0</v>
      </c>
      <c r="BL168" s="31">
        <v>0</v>
      </c>
      <c r="BM168" s="23">
        <f t="shared" si="11"/>
        <v>0</v>
      </c>
      <c r="BN168" s="31">
        <v>0</v>
      </c>
      <c r="BO168" s="31">
        <v>3716</v>
      </c>
      <c r="BP168" s="31">
        <v>970</v>
      </c>
      <c r="BQ168" s="31">
        <v>0</v>
      </c>
      <c r="BR168" s="31">
        <v>0</v>
      </c>
      <c r="BS168" s="31">
        <v>-10</v>
      </c>
      <c r="BT168" s="31">
        <v>-79</v>
      </c>
      <c r="BU168" s="31">
        <v>-46</v>
      </c>
      <c r="BV168" s="31">
        <v>-238</v>
      </c>
      <c r="BW168" s="31">
        <v>0</v>
      </c>
      <c r="BX168" s="31">
        <v>0</v>
      </c>
      <c r="BY168" s="31">
        <v>0</v>
      </c>
      <c r="BZ168" s="31">
        <v>-805</v>
      </c>
      <c r="CA168" s="31">
        <v>0</v>
      </c>
      <c r="CB168" s="31">
        <v>3508</v>
      </c>
      <c r="CC168" s="31">
        <v>0</v>
      </c>
      <c r="CD168" s="31">
        <v>43</v>
      </c>
      <c r="CE168" s="31">
        <v>25</v>
      </c>
      <c r="CF168" s="31">
        <v>394</v>
      </c>
      <c r="CG168" s="31">
        <v>341</v>
      </c>
      <c r="CH168" s="31">
        <v>2</v>
      </c>
    </row>
    <row r="169" spans="1:86" ht="15.6" customHeight="1" x14ac:dyDescent="0.3">
      <c r="A169" s="27">
        <v>20</v>
      </c>
      <c r="B169" s="27" t="s">
        <v>560</v>
      </c>
      <c r="C169" s="27" t="s">
        <v>23</v>
      </c>
      <c r="D169" s="27" t="s">
        <v>561</v>
      </c>
      <c r="E169" s="27" t="s">
        <v>332</v>
      </c>
      <c r="F169" s="27" t="s">
        <v>551</v>
      </c>
      <c r="G169" s="31">
        <v>52364382.82</v>
      </c>
      <c r="H169" s="31">
        <v>52364382.82</v>
      </c>
      <c r="I169" s="31">
        <v>609026.17000000004</v>
      </c>
      <c r="J169" s="23">
        <f t="shared" si="8"/>
        <v>51755356.649999999</v>
      </c>
      <c r="K169" s="31">
        <v>17646885.760000002</v>
      </c>
      <c r="L169" s="31">
        <v>4083797.42</v>
      </c>
      <c r="M169" s="31">
        <v>10618959.1</v>
      </c>
      <c r="N169" s="31">
        <v>0</v>
      </c>
      <c r="O169" s="31">
        <v>0</v>
      </c>
      <c r="P169" s="31">
        <v>2348.5500000000002</v>
      </c>
      <c r="Q169" s="31">
        <v>2877383.71</v>
      </c>
      <c r="R169" s="31">
        <v>0</v>
      </c>
      <c r="S169" s="31">
        <v>1365.75</v>
      </c>
      <c r="T169" s="31">
        <v>12157867.119999999</v>
      </c>
      <c r="U169" s="31">
        <v>0</v>
      </c>
      <c r="V169" s="31">
        <v>2469798.44</v>
      </c>
      <c r="W169" s="31">
        <v>755970.35</v>
      </c>
      <c r="X169" s="31">
        <v>0</v>
      </c>
      <c r="Y169" s="31">
        <v>0</v>
      </c>
      <c r="Z169" s="31">
        <v>51611754.359999999</v>
      </c>
      <c r="AA169" s="31">
        <v>757336.1</v>
      </c>
      <c r="AB169" s="31">
        <v>52369090.460000001</v>
      </c>
      <c r="AC169" s="32">
        <v>0.1078006</v>
      </c>
      <c r="AD169" s="32">
        <v>3.4000000000000002E-2</v>
      </c>
      <c r="AE169" s="31">
        <v>1754714.26</v>
      </c>
      <c r="AF169" s="31">
        <v>0</v>
      </c>
      <c r="AG169" s="31">
        <v>0</v>
      </c>
      <c r="AH169" s="31">
        <v>0</v>
      </c>
      <c r="AI169" s="31">
        <v>312.18</v>
      </c>
      <c r="AJ169" s="23">
        <f t="shared" si="9"/>
        <v>312.18</v>
      </c>
      <c r="AK169" s="31">
        <v>996271.57</v>
      </c>
      <c r="AL169" s="31">
        <v>79742.64</v>
      </c>
      <c r="AM169" s="31">
        <v>211504.97</v>
      </c>
      <c r="AN169" s="31">
        <v>0</v>
      </c>
      <c r="AO169" s="31">
        <v>105843.04</v>
      </c>
      <c r="AP169" s="31">
        <v>4152.95</v>
      </c>
      <c r="AQ169" s="31">
        <v>56975.99</v>
      </c>
      <c r="AR169" s="31">
        <v>11700</v>
      </c>
      <c r="AS169" s="31">
        <v>0</v>
      </c>
      <c r="AT169" s="31">
        <v>0</v>
      </c>
      <c r="AU169" s="31">
        <v>87327.3</v>
      </c>
      <c r="AV169" s="31">
        <v>26908.69</v>
      </c>
      <c r="AW169" s="31">
        <v>2815</v>
      </c>
      <c r="AX169" s="31">
        <v>1208.49</v>
      </c>
      <c r="AY169" s="31">
        <v>29154.2</v>
      </c>
      <c r="AZ169" s="31">
        <v>65749.91</v>
      </c>
      <c r="BA169" s="31">
        <v>0</v>
      </c>
      <c r="BB169" s="31">
        <v>1719686.31</v>
      </c>
      <c r="BC169" s="49">
        <f t="shared" si="10"/>
        <v>0</v>
      </c>
      <c r="BD169" s="31">
        <v>572880.51</v>
      </c>
      <c r="BE169" s="31">
        <v>5072030.9000000004</v>
      </c>
      <c r="BF169" s="31">
        <v>0</v>
      </c>
      <c r="BG169" s="31">
        <v>198294.88</v>
      </c>
      <c r="BH169" s="31">
        <v>0</v>
      </c>
      <c r="BI169" s="31">
        <v>156696.22</v>
      </c>
      <c r="BJ169" s="31">
        <v>0</v>
      </c>
      <c r="BK169" s="31">
        <v>0</v>
      </c>
      <c r="BL169" s="31">
        <v>0</v>
      </c>
      <c r="BM169" s="23">
        <f t="shared" si="11"/>
        <v>0</v>
      </c>
      <c r="BN169" s="31">
        <v>0</v>
      </c>
      <c r="BO169" s="31">
        <v>5161</v>
      </c>
      <c r="BP169" s="31">
        <v>1145</v>
      </c>
      <c r="BQ169" s="31">
        <v>40</v>
      </c>
      <c r="BR169" s="31">
        <v>-32</v>
      </c>
      <c r="BS169" s="31">
        <v>-64</v>
      </c>
      <c r="BT169" s="31">
        <v>-139</v>
      </c>
      <c r="BU169" s="31">
        <v>-240</v>
      </c>
      <c r="BV169" s="31">
        <v>-319</v>
      </c>
      <c r="BW169" s="31">
        <v>0</v>
      </c>
      <c r="BX169" s="31">
        <v>-1</v>
      </c>
      <c r="BY169" s="31">
        <v>28</v>
      </c>
      <c r="BZ169" s="31">
        <v>-818</v>
      </c>
      <c r="CA169" s="31">
        <v>0</v>
      </c>
      <c r="CB169" s="31">
        <v>4761</v>
      </c>
      <c r="CC169" s="31">
        <v>10</v>
      </c>
      <c r="CD169" s="31">
        <v>250</v>
      </c>
      <c r="CE169" s="31">
        <v>95</v>
      </c>
      <c r="CF169" s="31">
        <v>446</v>
      </c>
      <c r="CG169" s="31">
        <v>41</v>
      </c>
      <c r="CH169" s="31">
        <v>4</v>
      </c>
    </row>
    <row r="170" spans="1:86" ht="15.6" customHeight="1" x14ac:dyDescent="0.3">
      <c r="A170" s="27">
        <v>20</v>
      </c>
      <c r="B170" s="27" t="s">
        <v>562</v>
      </c>
      <c r="C170" s="27" t="s">
        <v>563</v>
      </c>
      <c r="D170" s="27" t="s">
        <v>564</v>
      </c>
      <c r="E170" s="33" t="s">
        <v>317</v>
      </c>
      <c r="F170" s="27" t="s">
        <v>565</v>
      </c>
      <c r="G170" s="31">
        <v>10533876.33</v>
      </c>
      <c r="H170" s="31">
        <v>10533876.33</v>
      </c>
      <c r="I170" s="31">
        <v>160681.38</v>
      </c>
      <c r="J170" s="23">
        <f t="shared" si="8"/>
        <v>10373194.949999999</v>
      </c>
      <c r="K170" s="31">
        <v>91634.559999999998</v>
      </c>
      <c r="L170" s="31">
        <v>1203252.83</v>
      </c>
      <c r="M170" s="31">
        <v>2470013.4300000002</v>
      </c>
      <c r="N170" s="31">
        <v>0</v>
      </c>
      <c r="O170" s="31">
        <v>0</v>
      </c>
      <c r="P170" s="31">
        <v>29935.97</v>
      </c>
      <c r="Q170" s="31">
        <v>738689.64</v>
      </c>
      <c r="R170" s="31">
        <v>0</v>
      </c>
      <c r="S170" s="31">
        <v>0</v>
      </c>
      <c r="T170" s="31">
        <v>4057576.96</v>
      </c>
      <c r="U170" s="31">
        <v>0</v>
      </c>
      <c r="V170" s="31">
        <v>766834.31</v>
      </c>
      <c r="W170" s="31">
        <v>76790.02</v>
      </c>
      <c r="X170" s="31">
        <v>0</v>
      </c>
      <c r="Y170" s="31">
        <v>0</v>
      </c>
      <c r="Z170" s="31">
        <v>10211015.09</v>
      </c>
      <c r="AA170" s="31">
        <v>170555</v>
      </c>
      <c r="AB170" s="31">
        <v>10381570.09</v>
      </c>
      <c r="AC170" s="32">
        <v>9.900552E-2</v>
      </c>
      <c r="AD170" s="32">
        <v>7.7200000000000005E-2</v>
      </c>
      <c r="AE170" s="31">
        <v>788367.46</v>
      </c>
      <c r="AF170" s="31">
        <v>442.6</v>
      </c>
      <c r="AG170" s="31">
        <v>11144.29</v>
      </c>
      <c r="AH170" s="31">
        <v>0</v>
      </c>
      <c r="AI170" s="31">
        <v>0</v>
      </c>
      <c r="AJ170" s="23">
        <f t="shared" si="9"/>
        <v>0</v>
      </c>
      <c r="AK170" s="31">
        <v>263012.96999999997</v>
      </c>
      <c r="AL170" s="31">
        <v>20491.849999999999</v>
      </c>
      <c r="AM170" s="31">
        <v>64000.97</v>
      </c>
      <c r="AN170" s="31">
        <v>0</v>
      </c>
      <c r="AO170" s="31">
        <v>45017.35</v>
      </c>
      <c r="AP170" s="31">
        <v>5646.38</v>
      </c>
      <c r="AQ170" s="31">
        <v>51363.040000000001</v>
      </c>
      <c r="AR170" s="31">
        <v>11000</v>
      </c>
      <c r="AS170" s="31">
        <v>13068.67</v>
      </c>
      <c r="AT170" s="31">
        <v>0</v>
      </c>
      <c r="AU170" s="31">
        <v>32001.54</v>
      </c>
      <c r="AV170" s="31">
        <v>14935.85</v>
      </c>
      <c r="AW170" s="31">
        <v>408.27</v>
      </c>
      <c r="AX170" s="31">
        <v>1996.29</v>
      </c>
      <c r="AY170" s="31">
        <v>22459.8</v>
      </c>
      <c r="AZ170" s="31">
        <v>13649.51</v>
      </c>
      <c r="BA170" s="31">
        <v>0</v>
      </c>
      <c r="BB170" s="31">
        <v>595466.77</v>
      </c>
      <c r="BC170" s="49">
        <f t="shared" si="10"/>
        <v>0</v>
      </c>
      <c r="BD170" s="31">
        <v>165807.84</v>
      </c>
      <c r="BE170" s="31">
        <v>877104.09</v>
      </c>
      <c r="BF170" s="31">
        <v>0</v>
      </c>
      <c r="BG170" s="31">
        <v>198295</v>
      </c>
      <c r="BH170" s="31">
        <v>0</v>
      </c>
      <c r="BI170" s="31">
        <v>142075.85999999999</v>
      </c>
      <c r="BJ170" s="31">
        <v>0</v>
      </c>
      <c r="BK170" s="31">
        <v>0</v>
      </c>
      <c r="BL170" s="31">
        <v>0</v>
      </c>
      <c r="BM170" s="23">
        <f t="shared" si="11"/>
        <v>0</v>
      </c>
      <c r="BN170" s="31">
        <v>0</v>
      </c>
      <c r="BO170" s="31">
        <v>884</v>
      </c>
      <c r="BP170" s="31">
        <v>243</v>
      </c>
      <c r="BQ170" s="31">
        <v>0</v>
      </c>
      <c r="BR170" s="31">
        <v>0</v>
      </c>
      <c r="BS170" s="31">
        <v>-27</v>
      </c>
      <c r="BT170" s="31">
        <v>-65</v>
      </c>
      <c r="BU170" s="31">
        <v>-69</v>
      </c>
      <c r="BV170" s="31">
        <v>-83</v>
      </c>
      <c r="BW170" s="31">
        <v>0</v>
      </c>
      <c r="BX170" s="31">
        <v>0</v>
      </c>
      <c r="BY170" s="31">
        <v>0</v>
      </c>
      <c r="BZ170" s="31">
        <v>-204</v>
      </c>
      <c r="CA170" s="31">
        <v>0</v>
      </c>
      <c r="CB170" s="31">
        <v>679</v>
      </c>
      <c r="CC170" s="31">
        <v>5</v>
      </c>
      <c r="CD170" s="31">
        <v>54</v>
      </c>
      <c r="CE170" s="31">
        <v>22</v>
      </c>
      <c r="CF170" s="31">
        <v>90</v>
      </c>
      <c r="CG170" s="31">
        <v>2</v>
      </c>
      <c r="CH170" s="31">
        <v>1</v>
      </c>
    </row>
    <row r="171" spans="1:86" ht="15.6" customHeight="1" x14ac:dyDescent="0.3">
      <c r="A171" s="27">
        <v>20</v>
      </c>
      <c r="B171" s="27" t="s">
        <v>566</v>
      </c>
      <c r="C171" s="27" t="s">
        <v>196</v>
      </c>
      <c r="D171" s="27" t="s">
        <v>567</v>
      </c>
      <c r="E171" s="33" t="s">
        <v>317</v>
      </c>
      <c r="F171" s="27" t="s">
        <v>557</v>
      </c>
      <c r="G171" s="31">
        <v>30254592.52</v>
      </c>
      <c r="H171" s="31">
        <v>30268202.629999999</v>
      </c>
      <c r="I171" s="31">
        <v>346831.98</v>
      </c>
      <c r="J171" s="23">
        <f t="shared" si="8"/>
        <v>29907760.539999999</v>
      </c>
      <c r="K171" s="31">
        <v>7575056.2300000004</v>
      </c>
      <c r="L171" s="31">
        <v>1773456.67</v>
      </c>
      <c r="M171" s="31">
        <v>8144806.9199999999</v>
      </c>
      <c r="N171" s="31">
        <v>0</v>
      </c>
      <c r="O171" s="31">
        <v>0.19</v>
      </c>
      <c r="P171" s="31">
        <v>22397.75</v>
      </c>
      <c r="Q171" s="31">
        <v>1894331.3</v>
      </c>
      <c r="R171" s="31">
        <v>0</v>
      </c>
      <c r="S171" s="31">
        <v>0</v>
      </c>
      <c r="T171" s="31">
        <v>7036737.0099999998</v>
      </c>
      <c r="U171" s="31">
        <v>0</v>
      </c>
      <c r="V171" s="31">
        <v>1942420.73</v>
      </c>
      <c r="W171" s="31">
        <v>94344.38</v>
      </c>
      <c r="X171" s="31">
        <v>0</v>
      </c>
      <c r="Y171" s="31">
        <v>0</v>
      </c>
      <c r="Z171" s="31">
        <v>29866538.949999999</v>
      </c>
      <c r="AA171" s="31">
        <v>109076.75</v>
      </c>
      <c r="AB171" s="31">
        <v>29975615.699999999</v>
      </c>
      <c r="AC171" s="32">
        <v>7.0055309999999996E-2</v>
      </c>
      <c r="AD171" s="32">
        <v>4.58E-2</v>
      </c>
      <c r="AE171" s="31">
        <v>1368973.43</v>
      </c>
      <c r="AF171" s="31">
        <v>0</v>
      </c>
      <c r="AG171" s="31">
        <v>0</v>
      </c>
      <c r="AH171" s="31">
        <v>13610.11</v>
      </c>
      <c r="AI171" s="31">
        <v>23.24</v>
      </c>
      <c r="AJ171" s="23">
        <f t="shared" si="9"/>
        <v>13633.35</v>
      </c>
      <c r="AK171" s="31">
        <v>656968.41</v>
      </c>
      <c r="AL171" s="31">
        <v>57243.17</v>
      </c>
      <c r="AM171" s="31">
        <v>121042.73</v>
      </c>
      <c r="AN171" s="31">
        <v>0</v>
      </c>
      <c r="AO171" s="31">
        <v>77647.31</v>
      </c>
      <c r="AP171" s="31">
        <v>31369.37</v>
      </c>
      <c r="AQ171" s="31">
        <v>70299.23</v>
      </c>
      <c r="AR171" s="31">
        <v>11000</v>
      </c>
      <c r="AS171" s="31">
        <v>261.25</v>
      </c>
      <c r="AT171" s="31">
        <v>0</v>
      </c>
      <c r="AU171" s="31">
        <v>71166.2</v>
      </c>
      <c r="AV171" s="31">
        <v>21428.83</v>
      </c>
      <c r="AW171" s="31">
        <v>0</v>
      </c>
      <c r="AX171" s="31">
        <v>27316.36</v>
      </c>
      <c r="AY171" s="31">
        <v>6795.33</v>
      </c>
      <c r="AZ171" s="31">
        <v>13385.5</v>
      </c>
      <c r="BA171" s="31">
        <v>0</v>
      </c>
      <c r="BB171" s="31">
        <v>1213878.5</v>
      </c>
      <c r="BC171" s="49">
        <f t="shared" si="10"/>
        <v>0</v>
      </c>
      <c r="BD171" s="31">
        <v>278991.56</v>
      </c>
      <c r="BE171" s="31">
        <v>1840503.3</v>
      </c>
      <c r="BF171" s="31">
        <v>0</v>
      </c>
      <c r="BG171" s="31">
        <v>198295</v>
      </c>
      <c r="BH171" s="31">
        <v>0</v>
      </c>
      <c r="BI171" s="31">
        <v>225648.71</v>
      </c>
      <c r="BJ171" s="31">
        <v>0</v>
      </c>
      <c r="BK171" s="31">
        <v>0</v>
      </c>
      <c r="BL171" s="31">
        <v>0</v>
      </c>
      <c r="BM171" s="23">
        <f t="shared" si="11"/>
        <v>0</v>
      </c>
      <c r="BN171" s="31">
        <v>0</v>
      </c>
      <c r="BO171" s="31">
        <v>3100</v>
      </c>
      <c r="BP171" s="31">
        <v>850</v>
      </c>
      <c r="BQ171" s="31">
        <v>0</v>
      </c>
      <c r="BR171" s="31">
        <v>0</v>
      </c>
      <c r="BS171" s="31">
        <v>-30</v>
      </c>
      <c r="BT171" s="31">
        <v>-90</v>
      </c>
      <c r="BU171" s="31">
        <v>-93</v>
      </c>
      <c r="BV171" s="31">
        <v>-173</v>
      </c>
      <c r="BW171" s="31">
        <v>0</v>
      </c>
      <c r="BX171" s="31">
        <v>0</v>
      </c>
      <c r="BY171" s="31">
        <v>33</v>
      </c>
      <c r="BZ171" s="31">
        <v>-519</v>
      </c>
      <c r="CA171" s="31">
        <v>-7</v>
      </c>
      <c r="CB171" s="31">
        <v>3071</v>
      </c>
      <c r="CC171" s="31">
        <v>1</v>
      </c>
      <c r="CD171" s="31">
        <v>93</v>
      </c>
      <c r="CE171" s="31">
        <v>47</v>
      </c>
      <c r="CF171" s="31">
        <v>361</v>
      </c>
      <c r="CG171" s="31">
        <v>8</v>
      </c>
      <c r="CH171" s="31">
        <v>3</v>
      </c>
    </row>
    <row r="172" spans="1:86" s="9" customFormat="1" ht="15.6" customHeight="1" x14ac:dyDescent="0.3">
      <c r="A172" s="27">
        <v>21</v>
      </c>
      <c r="B172" s="27" t="s">
        <v>38</v>
      </c>
      <c r="C172" s="27" t="s">
        <v>39</v>
      </c>
      <c r="D172" s="27" t="s">
        <v>568</v>
      </c>
      <c r="E172" s="33" t="s">
        <v>317</v>
      </c>
      <c r="F172" s="27" t="s">
        <v>569</v>
      </c>
      <c r="G172" s="51">
        <v>45171349.369999997</v>
      </c>
      <c r="H172" s="51">
        <v>45171349.369999997</v>
      </c>
      <c r="I172" s="51">
        <v>897024.29</v>
      </c>
      <c r="J172" s="51">
        <f t="shared" si="8"/>
        <v>44274325.079999998</v>
      </c>
      <c r="K172" s="51">
        <v>0</v>
      </c>
      <c r="L172" s="51">
        <v>666248.80000000005</v>
      </c>
      <c r="M172" s="51">
        <v>12404578.470000001</v>
      </c>
      <c r="N172" s="51">
        <v>0</v>
      </c>
      <c r="O172" s="51">
        <v>0</v>
      </c>
      <c r="P172" s="51">
        <v>408190.22</v>
      </c>
      <c r="Q172" s="51">
        <v>2282955.21</v>
      </c>
      <c r="R172" s="51">
        <v>0</v>
      </c>
      <c r="S172" s="51">
        <v>0</v>
      </c>
      <c r="T172" s="51">
        <v>17434017.02</v>
      </c>
      <c r="U172" s="51">
        <v>722683.2</v>
      </c>
      <c r="V172" s="51">
        <v>6876560.7599999998</v>
      </c>
      <c r="W172" s="51">
        <v>0</v>
      </c>
      <c r="X172" s="51">
        <v>0</v>
      </c>
      <c r="Y172" s="51">
        <v>0</v>
      </c>
      <c r="Z172" s="51">
        <v>44243066.649999999</v>
      </c>
      <c r="AA172" s="51">
        <v>0</v>
      </c>
      <c r="AB172" s="51">
        <v>44243066.649999999</v>
      </c>
      <c r="AC172" s="52">
        <v>0.15498200000000001</v>
      </c>
      <c r="AD172" s="52">
        <v>7.7899999999999997E-2</v>
      </c>
      <c r="AE172" s="51">
        <v>3447832.97</v>
      </c>
      <c r="AF172" s="51">
        <v>0</v>
      </c>
      <c r="AG172" s="51">
        <v>0</v>
      </c>
      <c r="AH172" s="51">
        <v>0</v>
      </c>
      <c r="AI172" s="51">
        <v>0</v>
      </c>
      <c r="AJ172" s="51">
        <f t="shared" si="9"/>
        <v>0</v>
      </c>
      <c r="AK172" s="51">
        <v>1678675</v>
      </c>
      <c r="AL172" s="51">
        <v>140376.51999999999</v>
      </c>
      <c r="AM172" s="51">
        <v>336457</v>
      </c>
      <c r="AN172" s="51">
        <v>26121.040000000001</v>
      </c>
      <c r="AO172" s="51">
        <v>222823.96</v>
      </c>
      <c r="AP172" s="51">
        <v>19611.47</v>
      </c>
      <c r="AQ172" s="51">
        <v>71244.63</v>
      </c>
      <c r="AR172" s="51">
        <v>11255</v>
      </c>
      <c r="AS172" s="51">
        <v>19096.45</v>
      </c>
      <c r="AT172" s="51">
        <v>50311.040000000001</v>
      </c>
      <c r="AU172" s="51">
        <v>122046.16</v>
      </c>
      <c r="AV172" s="51">
        <v>40101.019999999997</v>
      </c>
      <c r="AW172" s="51">
        <v>0</v>
      </c>
      <c r="AX172" s="51">
        <v>8499.5499999999993</v>
      </c>
      <c r="AY172" s="51">
        <v>61759.96</v>
      </c>
      <c r="AZ172" s="51">
        <v>91529.41</v>
      </c>
      <c r="BA172" s="51">
        <v>0</v>
      </c>
      <c r="BB172" s="51">
        <v>3197602.8</v>
      </c>
      <c r="BC172" s="52">
        <f t="shared" si="10"/>
        <v>0</v>
      </c>
      <c r="BD172" s="51">
        <v>2175327.19</v>
      </c>
      <c r="BE172" s="51">
        <v>4825419.9000000004</v>
      </c>
      <c r="BF172" s="51">
        <v>0</v>
      </c>
      <c r="BG172" s="51">
        <v>198295</v>
      </c>
      <c r="BH172" s="51">
        <v>0</v>
      </c>
      <c r="BI172" s="51">
        <v>648502.24</v>
      </c>
      <c r="BJ172" s="51">
        <v>0</v>
      </c>
      <c r="BK172" s="51">
        <v>0</v>
      </c>
      <c r="BL172" s="51">
        <v>0</v>
      </c>
      <c r="BM172" s="51">
        <f t="shared" si="11"/>
        <v>0</v>
      </c>
      <c r="BN172" s="51">
        <v>0</v>
      </c>
      <c r="BO172" s="51">
        <v>11600</v>
      </c>
      <c r="BP172" s="51">
        <v>3342</v>
      </c>
      <c r="BQ172" s="51">
        <v>0</v>
      </c>
      <c r="BR172" s="51">
        <v>-11</v>
      </c>
      <c r="BS172" s="51">
        <v>-112</v>
      </c>
      <c r="BT172" s="51">
        <v>-273</v>
      </c>
      <c r="BU172" s="51">
        <v>-538</v>
      </c>
      <c r="BV172" s="51">
        <v>-1187</v>
      </c>
      <c r="BW172" s="51">
        <v>0</v>
      </c>
      <c r="BX172" s="51">
        <v>0</v>
      </c>
      <c r="BY172" s="51">
        <v>-8</v>
      </c>
      <c r="BZ172" s="51">
        <v>-1644</v>
      </c>
      <c r="CA172" s="51">
        <v>-16</v>
      </c>
      <c r="CB172" s="51">
        <v>11153</v>
      </c>
      <c r="CC172" s="51">
        <v>8</v>
      </c>
      <c r="CD172" s="51">
        <v>136</v>
      </c>
      <c r="CE172" s="51">
        <v>173</v>
      </c>
      <c r="CF172" s="51">
        <v>1320</v>
      </c>
      <c r="CG172" s="51">
        <v>4</v>
      </c>
      <c r="CH172" s="51">
        <v>11</v>
      </c>
    </row>
    <row r="173" spans="1:86" s="9" customFormat="1" ht="15.6" customHeight="1" x14ac:dyDescent="0.3">
      <c r="A173" s="27">
        <v>21</v>
      </c>
      <c r="B173" s="27" t="s">
        <v>89</v>
      </c>
      <c r="C173" s="27" t="s">
        <v>90</v>
      </c>
      <c r="D173" s="27" t="s">
        <v>570</v>
      </c>
      <c r="E173" s="27" t="s">
        <v>327</v>
      </c>
      <c r="F173" s="27" t="s">
        <v>571</v>
      </c>
      <c r="G173" s="51">
        <v>84269889.560000002</v>
      </c>
      <c r="H173" s="51">
        <v>84274676.620000005</v>
      </c>
      <c r="I173" s="51">
        <v>1546149.73</v>
      </c>
      <c r="J173" s="51">
        <f t="shared" si="8"/>
        <v>82723739.829999998</v>
      </c>
      <c r="K173" s="51">
        <v>0</v>
      </c>
      <c r="L173" s="51">
        <v>7666478.46</v>
      </c>
      <c r="M173" s="51">
        <v>28065414.68</v>
      </c>
      <c r="N173" s="51">
        <v>0</v>
      </c>
      <c r="O173" s="51">
        <v>85756.03</v>
      </c>
      <c r="P173" s="51">
        <v>0</v>
      </c>
      <c r="Q173" s="51">
        <v>5018899.45</v>
      </c>
      <c r="R173" s="51">
        <v>0</v>
      </c>
      <c r="S173" s="51">
        <v>0</v>
      </c>
      <c r="T173" s="51">
        <v>27476947.210000001</v>
      </c>
      <c r="U173" s="51">
        <v>306773.26</v>
      </c>
      <c r="V173" s="51">
        <v>11253900.52</v>
      </c>
      <c r="W173" s="51">
        <v>1231.6300000000001</v>
      </c>
      <c r="X173" s="51">
        <v>0</v>
      </c>
      <c r="Y173" s="51">
        <v>0</v>
      </c>
      <c r="Z173" s="51">
        <v>83578172.939999998</v>
      </c>
      <c r="AA173" s="51">
        <v>91774.720000000001</v>
      </c>
      <c r="AB173" s="51">
        <v>83669947.659999996</v>
      </c>
      <c r="AC173" s="52">
        <v>0.12597630000000001</v>
      </c>
      <c r="AD173" s="52">
        <v>4.4999999999999998E-2</v>
      </c>
      <c r="AE173" s="51">
        <v>3759396.04</v>
      </c>
      <c r="AF173" s="51">
        <v>0</v>
      </c>
      <c r="AG173" s="51">
        <v>0</v>
      </c>
      <c r="AH173" s="51">
        <v>4787.0600000000004</v>
      </c>
      <c r="AI173" s="51">
        <v>0</v>
      </c>
      <c r="AJ173" s="51">
        <f t="shared" si="9"/>
        <v>4787.0600000000004</v>
      </c>
      <c r="AK173" s="51">
        <v>2133300.11</v>
      </c>
      <c r="AL173" s="51">
        <v>165206.75</v>
      </c>
      <c r="AM173" s="51">
        <v>587503.68000000005</v>
      </c>
      <c r="AN173" s="51">
        <v>0</v>
      </c>
      <c r="AO173" s="51">
        <v>319017.13</v>
      </c>
      <c r="AP173" s="51">
        <v>8508.9500000000007</v>
      </c>
      <c r="AQ173" s="51">
        <v>51773.77</v>
      </c>
      <c r="AR173" s="51">
        <v>11818</v>
      </c>
      <c r="AS173" s="51">
        <v>24903.360000000001</v>
      </c>
      <c r="AT173" s="51">
        <v>0</v>
      </c>
      <c r="AU173" s="51">
        <v>136687.79999999999</v>
      </c>
      <c r="AV173" s="51">
        <v>38516.69</v>
      </c>
      <c r="AW173" s="51">
        <v>0</v>
      </c>
      <c r="AX173" s="51">
        <v>0</v>
      </c>
      <c r="AY173" s="51">
        <v>59349.7</v>
      </c>
      <c r="AZ173" s="51">
        <v>1575.56</v>
      </c>
      <c r="BA173" s="51">
        <v>0</v>
      </c>
      <c r="BB173" s="51">
        <v>3691497.38</v>
      </c>
      <c r="BC173" s="52">
        <f t="shared" si="10"/>
        <v>0</v>
      </c>
      <c r="BD173" s="51">
        <v>1998379.29</v>
      </c>
      <c r="BE173" s="51">
        <v>8617629.5299999993</v>
      </c>
      <c r="BF173" s="51">
        <v>0</v>
      </c>
      <c r="BG173" s="51">
        <v>198295</v>
      </c>
      <c r="BH173" s="51">
        <v>0</v>
      </c>
      <c r="BI173" s="51">
        <v>661132.24</v>
      </c>
      <c r="BJ173" s="51">
        <v>0</v>
      </c>
      <c r="BK173" s="51">
        <v>0</v>
      </c>
      <c r="BL173" s="51">
        <v>0</v>
      </c>
      <c r="BM173" s="51">
        <f t="shared" si="11"/>
        <v>0</v>
      </c>
      <c r="BN173" s="51">
        <v>0</v>
      </c>
      <c r="BO173" s="51">
        <v>12455</v>
      </c>
      <c r="BP173" s="51">
        <v>5156</v>
      </c>
      <c r="BQ173" s="51">
        <v>178</v>
      </c>
      <c r="BR173" s="51">
        <v>0</v>
      </c>
      <c r="BS173" s="51">
        <v>-298</v>
      </c>
      <c r="BT173" s="51">
        <v>-394</v>
      </c>
      <c r="BU173" s="51">
        <v>-2500</v>
      </c>
      <c r="BV173" s="51">
        <v>-1495</v>
      </c>
      <c r="BW173" s="51">
        <v>1</v>
      </c>
      <c r="BX173" s="51">
        <v>-3</v>
      </c>
      <c r="BY173" s="51">
        <v>0</v>
      </c>
      <c r="BZ173" s="51">
        <v>-1810</v>
      </c>
      <c r="CA173" s="51">
        <v>0</v>
      </c>
      <c r="CB173" s="51">
        <v>11290</v>
      </c>
      <c r="CC173" s="51">
        <v>6</v>
      </c>
      <c r="CD173" s="51">
        <v>1539</v>
      </c>
      <c r="CE173" s="51">
        <v>16</v>
      </c>
      <c r="CF173" s="51">
        <v>71</v>
      </c>
      <c r="CG173" s="51">
        <v>183</v>
      </c>
      <c r="CH173" s="51">
        <v>1</v>
      </c>
    </row>
    <row r="174" spans="1:86" s="9" customFormat="1" ht="15.6" customHeight="1" x14ac:dyDescent="0.3">
      <c r="A174" s="27">
        <v>21</v>
      </c>
      <c r="B174" s="27" t="s">
        <v>100</v>
      </c>
      <c r="C174" s="27" t="s">
        <v>101</v>
      </c>
      <c r="D174" s="27" t="s">
        <v>572</v>
      </c>
      <c r="E174" s="27" t="s">
        <v>327</v>
      </c>
      <c r="F174" s="27" t="s">
        <v>573</v>
      </c>
      <c r="G174" s="51">
        <v>15808382.210000001</v>
      </c>
      <c r="H174" s="51">
        <v>15812260.49</v>
      </c>
      <c r="I174" s="51">
        <v>337735.09</v>
      </c>
      <c r="J174" s="51">
        <f t="shared" si="8"/>
        <v>15470647.120000001</v>
      </c>
      <c r="K174" s="51">
        <v>1050295.49</v>
      </c>
      <c r="L174" s="51">
        <v>1446050.08</v>
      </c>
      <c r="M174" s="51">
        <v>2586076.5499999998</v>
      </c>
      <c r="N174" s="51">
        <v>498586.05</v>
      </c>
      <c r="O174" s="51">
        <v>238126.65</v>
      </c>
      <c r="P174" s="51">
        <v>0</v>
      </c>
      <c r="Q174" s="51">
        <v>641971.53</v>
      </c>
      <c r="R174" s="51">
        <v>0</v>
      </c>
      <c r="S174" s="51">
        <v>8838.1299999999992</v>
      </c>
      <c r="T174" s="51">
        <v>6810683.8499999996</v>
      </c>
      <c r="U174" s="51">
        <v>0</v>
      </c>
      <c r="V174" s="51">
        <v>1177018.3400000001</v>
      </c>
      <c r="W174" s="51">
        <v>657941.09</v>
      </c>
      <c r="X174" s="51">
        <v>107934.56</v>
      </c>
      <c r="Y174" s="51">
        <v>92.45</v>
      </c>
      <c r="Z174" s="51">
        <v>14782962.699999999</v>
      </c>
      <c r="AA174" s="51">
        <v>1515397.21</v>
      </c>
      <c r="AB174" s="51">
        <v>16298359.91</v>
      </c>
      <c r="AC174" s="52">
        <v>8.7792850000000006E-2</v>
      </c>
      <c r="AD174" s="52">
        <v>7.2400000000000006E-2</v>
      </c>
      <c r="AE174" s="51">
        <v>1074745.1399999999</v>
      </c>
      <c r="AF174" s="51">
        <v>3878.28</v>
      </c>
      <c r="AG174" s="51">
        <v>55403.9</v>
      </c>
      <c r="AH174" s="51">
        <v>0</v>
      </c>
      <c r="AI174" s="51">
        <v>0</v>
      </c>
      <c r="AJ174" s="51">
        <f t="shared" si="9"/>
        <v>0</v>
      </c>
      <c r="AK174" s="51">
        <v>617496.4</v>
      </c>
      <c r="AL174" s="51">
        <v>47742.32</v>
      </c>
      <c r="AM174" s="51">
        <v>78428.44</v>
      </c>
      <c r="AN174" s="51">
        <v>0</v>
      </c>
      <c r="AO174" s="51">
        <v>47399.8</v>
      </c>
      <c r="AP174" s="51">
        <v>0</v>
      </c>
      <c r="AQ174" s="51">
        <v>45292.98</v>
      </c>
      <c r="AR174" s="51">
        <v>10130</v>
      </c>
      <c r="AS174" s="51">
        <v>604.5</v>
      </c>
      <c r="AT174" s="51">
        <v>0</v>
      </c>
      <c r="AU174" s="51">
        <v>81365.42</v>
      </c>
      <c r="AV174" s="51">
        <v>27622.84</v>
      </c>
      <c r="AW174" s="51">
        <v>0</v>
      </c>
      <c r="AX174" s="51">
        <v>0</v>
      </c>
      <c r="AY174" s="51">
        <v>2201.33</v>
      </c>
      <c r="AZ174" s="51">
        <v>25402.36</v>
      </c>
      <c r="BA174" s="51">
        <v>0</v>
      </c>
      <c r="BB174" s="51">
        <v>1069284.01</v>
      </c>
      <c r="BC174" s="52">
        <f t="shared" si="10"/>
        <v>0</v>
      </c>
      <c r="BD174" s="51">
        <v>975055.94</v>
      </c>
      <c r="BE174" s="51">
        <v>412807.03</v>
      </c>
      <c r="BF174" s="51">
        <v>0</v>
      </c>
      <c r="BG174" s="51">
        <v>198295</v>
      </c>
      <c r="BH174" s="51">
        <v>0</v>
      </c>
      <c r="BI174" s="51">
        <v>166506.35999999999</v>
      </c>
      <c r="BJ174" s="51">
        <v>0</v>
      </c>
      <c r="BK174" s="51">
        <v>0</v>
      </c>
      <c r="BL174" s="51">
        <v>0</v>
      </c>
      <c r="BM174" s="51">
        <f t="shared" si="11"/>
        <v>0</v>
      </c>
      <c r="BN174" s="51">
        <v>0</v>
      </c>
      <c r="BO174" s="51">
        <v>1575</v>
      </c>
      <c r="BP174" s="51">
        <v>525</v>
      </c>
      <c r="BQ174" s="51">
        <v>21</v>
      </c>
      <c r="BR174" s="51">
        <v>-20</v>
      </c>
      <c r="BS174" s="51">
        <v>-69</v>
      </c>
      <c r="BT174" s="51">
        <v>-57</v>
      </c>
      <c r="BU174" s="51">
        <v>-186</v>
      </c>
      <c r="BV174" s="51">
        <v>-130</v>
      </c>
      <c r="BW174" s="51">
        <v>0</v>
      </c>
      <c r="BX174" s="51">
        <v>0</v>
      </c>
      <c r="BY174" s="51">
        <v>7</v>
      </c>
      <c r="BZ174" s="51">
        <v>-298</v>
      </c>
      <c r="CA174" s="51">
        <v>-5</v>
      </c>
      <c r="CB174" s="51">
        <v>1363</v>
      </c>
      <c r="CC174" s="51">
        <v>1</v>
      </c>
      <c r="CD174" s="51">
        <v>149</v>
      </c>
      <c r="CE174" s="51">
        <v>32</v>
      </c>
      <c r="CF174" s="51">
        <v>114</v>
      </c>
      <c r="CG174" s="51">
        <v>0</v>
      </c>
      <c r="CH174" s="51">
        <v>3</v>
      </c>
    </row>
    <row r="175" spans="1:86" s="9" customFormat="1" ht="15.6" customHeight="1" x14ac:dyDescent="0.3">
      <c r="A175" s="27">
        <v>21</v>
      </c>
      <c r="B175" s="27" t="s">
        <v>574</v>
      </c>
      <c r="C175" s="27" t="s">
        <v>575</v>
      </c>
      <c r="D175" s="27" t="s">
        <v>576</v>
      </c>
      <c r="E175" s="27" t="s">
        <v>344</v>
      </c>
      <c r="F175" s="27" t="s">
        <v>571</v>
      </c>
      <c r="G175" s="51">
        <v>62517026.759999998</v>
      </c>
      <c r="H175" s="51">
        <v>62517026.759999998</v>
      </c>
      <c r="I175" s="51">
        <v>1137238.8</v>
      </c>
      <c r="J175" s="51">
        <f t="shared" si="8"/>
        <v>61379787.960000001</v>
      </c>
      <c r="K175" s="51">
        <v>14077941.68</v>
      </c>
      <c r="L175" s="51">
        <v>3726547.44</v>
      </c>
      <c r="M175" s="51">
        <v>21514176.91</v>
      </c>
      <c r="N175" s="51">
        <v>0</v>
      </c>
      <c r="O175" s="51">
        <v>2391.7800000000002</v>
      </c>
      <c r="P175" s="51">
        <v>1024.4000000000001</v>
      </c>
      <c r="Q175" s="51">
        <v>2644930.41</v>
      </c>
      <c r="R175" s="51">
        <v>0</v>
      </c>
      <c r="S175" s="51">
        <v>0</v>
      </c>
      <c r="T175" s="51">
        <v>11241159.92</v>
      </c>
      <c r="U175" s="51">
        <v>0</v>
      </c>
      <c r="V175" s="51">
        <v>5542409.2300000004</v>
      </c>
      <c r="W175" s="51">
        <v>211386.66</v>
      </c>
      <c r="X175" s="51">
        <v>29110.560000000001</v>
      </c>
      <c r="Y175" s="51">
        <v>0</v>
      </c>
      <c r="Z175" s="51">
        <v>61266291.460000001</v>
      </c>
      <c r="AA175" s="51">
        <v>416011.73</v>
      </c>
      <c r="AB175" s="51">
        <v>61682303.189999998</v>
      </c>
      <c r="AC175" s="52">
        <v>9.4915349999999996E-2</v>
      </c>
      <c r="AD175" s="52">
        <v>4.0899999999999999E-2</v>
      </c>
      <c r="AE175" s="51">
        <v>2508133.1</v>
      </c>
      <c r="AF175" s="51">
        <v>0</v>
      </c>
      <c r="AG175" s="51">
        <v>0</v>
      </c>
      <c r="AH175" s="51">
        <v>0</v>
      </c>
      <c r="AI175" s="51">
        <v>0</v>
      </c>
      <c r="AJ175" s="51">
        <f t="shared" si="9"/>
        <v>0</v>
      </c>
      <c r="AK175" s="51">
        <v>1250567.28</v>
      </c>
      <c r="AL175" s="51">
        <v>94728.71</v>
      </c>
      <c r="AM175" s="51">
        <v>353929.52</v>
      </c>
      <c r="AN175" s="51">
        <v>0</v>
      </c>
      <c r="AO175" s="51">
        <v>145238.73000000001</v>
      </c>
      <c r="AP175" s="51">
        <v>10875.94</v>
      </c>
      <c r="AQ175" s="51">
        <v>80847.97</v>
      </c>
      <c r="AR175" s="51">
        <v>11255</v>
      </c>
      <c r="AS175" s="51">
        <v>245</v>
      </c>
      <c r="AT175" s="51">
        <v>0</v>
      </c>
      <c r="AU175" s="51">
        <v>83196.66</v>
      </c>
      <c r="AV175" s="51">
        <v>25907.27</v>
      </c>
      <c r="AW175" s="51">
        <v>0</v>
      </c>
      <c r="AX175" s="51">
        <v>11709.75</v>
      </c>
      <c r="AY175" s="51">
        <v>21872.82</v>
      </c>
      <c r="AZ175" s="51">
        <v>64444.4</v>
      </c>
      <c r="BA175" s="51">
        <v>0</v>
      </c>
      <c r="BB175" s="51">
        <v>2241403.63</v>
      </c>
      <c r="BC175" s="52">
        <f t="shared" si="10"/>
        <v>0</v>
      </c>
      <c r="BD175" s="51">
        <v>973744.27</v>
      </c>
      <c r="BE175" s="51">
        <v>4960081.3</v>
      </c>
      <c r="BF175" s="51">
        <v>0</v>
      </c>
      <c r="BG175" s="51">
        <v>198295</v>
      </c>
      <c r="BH175" s="51">
        <v>0</v>
      </c>
      <c r="BI175" s="51">
        <v>483697.18</v>
      </c>
      <c r="BJ175" s="51">
        <v>0</v>
      </c>
      <c r="BK175" s="51">
        <v>0</v>
      </c>
      <c r="BL175" s="51">
        <v>0</v>
      </c>
      <c r="BM175" s="51">
        <f t="shared" si="11"/>
        <v>0</v>
      </c>
      <c r="BN175" s="51">
        <v>0</v>
      </c>
      <c r="BO175" s="51">
        <v>8855</v>
      </c>
      <c r="BP175" s="51">
        <v>2868</v>
      </c>
      <c r="BQ175" s="51">
        <v>0</v>
      </c>
      <c r="BR175" s="51">
        <v>0</v>
      </c>
      <c r="BS175" s="51">
        <v>-64</v>
      </c>
      <c r="BT175" s="51">
        <v>-197</v>
      </c>
      <c r="BU175" s="51">
        <v>-651</v>
      </c>
      <c r="BV175" s="51">
        <v>-832</v>
      </c>
      <c r="BW175" s="51">
        <v>0</v>
      </c>
      <c r="BX175" s="51">
        <v>-7</v>
      </c>
      <c r="BY175" s="51">
        <v>0</v>
      </c>
      <c r="BZ175" s="51">
        <v>-1652</v>
      </c>
      <c r="CA175" s="51">
        <v>-2</v>
      </c>
      <c r="CB175" s="51">
        <v>8318</v>
      </c>
      <c r="CC175" s="51">
        <v>13</v>
      </c>
      <c r="CD175" s="51">
        <v>391</v>
      </c>
      <c r="CE175" s="51">
        <v>128</v>
      </c>
      <c r="CF175" s="51">
        <v>539</v>
      </c>
      <c r="CG175" s="51">
        <v>579</v>
      </c>
      <c r="CH175" s="51">
        <v>15</v>
      </c>
    </row>
    <row r="176" spans="1:86" s="9" customFormat="1" ht="15.6" customHeight="1" x14ac:dyDescent="0.3">
      <c r="A176" s="27">
        <v>21</v>
      </c>
      <c r="B176" s="27" t="s">
        <v>577</v>
      </c>
      <c r="C176" s="27" t="s">
        <v>578</v>
      </c>
      <c r="D176" s="27" t="s">
        <v>438</v>
      </c>
      <c r="E176" s="27" t="s">
        <v>344</v>
      </c>
      <c r="F176" s="27" t="s">
        <v>571</v>
      </c>
      <c r="G176" s="51">
        <v>60581054.270000003</v>
      </c>
      <c r="H176" s="51">
        <v>60581054.270000003</v>
      </c>
      <c r="I176" s="51">
        <v>1985389.8</v>
      </c>
      <c r="J176" s="51">
        <f t="shared" si="8"/>
        <v>58595664.470000006</v>
      </c>
      <c r="K176" s="51">
        <v>6514614.0599999996</v>
      </c>
      <c r="L176" s="51">
        <v>2757945.98</v>
      </c>
      <c r="M176" s="51">
        <v>25541024.510000002</v>
      </c>
      <c r="N176" s="51">
        <v>0</v>
      </c>
      <c r="O176" s="51">
        <v>0</v>
      </c>
      <c r="P176" s="51">
        <v>0</v>
      </c>
      <c r="Q176" s="51">
        <v>3266134.12</v>
      </c>
      <c r="R176" s="51">
        <v>0</v>
      </c>
      <c r="S176" s="51">
        <v>0</v>
      </c>
      <c r="T176" s="51">
        <v>8790201.9499999993</v>
      </c>
      <c r="U176" s="51">
        <v>0</v>
      </c>
      <c r="V176" s="51">
        <v>7972674.2000000002</v>
      </c>
      <c r="W176" s="51">
        <v>115259.58</v>
      </c>
      <c r="X176" s="51">
        <v>17675.990000000002</v>
      </c>
      <c r="Y176" s="51">
        <v>0</v>
      </c>
      <c r="Z176" s="51">
        <v>58110756.759999998</v>
      </c>
      <c r="AA176" s="51">
        <v>270610.09999999998</v>
      </c>
      <c r="AB176" s="51">
        <v>58381366.859999999</v>
      </c>
      <c r="AC176" s="52">
        <v>0.1104946</v>
      </c>
      <c r="AD176" s="52">
        <v>5.5E-2</v>
      </c>
      <c r="AE176" s="51">
        <v>3195799.65</v>
      </c>
      <c r="AF176" s="51">
        <v>0</v>
      </c>
      <c r="AG176" s="51">
        <v>0</v>
      </c>
      <c r="AH176" s="51">
        <v>0</v>
      </c>
      <c r="AI176" s="51">
        <v>99.61</v>
      </c>
      <c r="AJ176" s="51">
        <f t="shared" si="9"/>
        <v>99.61</v>
      </c>
      <c r="AK176" s="51">
        <v>1628011.46</v>
      </c>
      <c r="AL176" s="51">
        <v>119662.27</v>
      </c>
      <c r="AM176" s="51">
        <v>511231.83</v>
      </c>
      <c r="AN176" s="51">
        <v>1198.07</v>
      </c>
      <c r="AO176" s="51">
        <v>200540.26</v>
      </c>
      <c r="AP176" s="51">
        <v>11179.77</v>
      </c>
      <c r="AQ176" s="51">
        <v>58204.9</v>
      </c>
      <c r="AR176" s="51">
        <v>11818</v>
      </c>
      <c r="AS176" s="51">
        <v>4000</v>
      </c>
      <c r="AT176" s="51">
        <v>0</v>
      </c>
      <c r="AU176" s="51">
        <v>105241.3</v>
      </c>
      <c r="AV176" s="51">
        <v>29957.75</v>
      </c>
      <c r="AW176" s="51">
        <v>0</v>
      </c>
      <c r="AX176" s="51">
        <v>712.8</v>
      </c>
      <c r="AY176" s="51">
        <v>57200.13</v>
      </c>
      <c r="AZ176" s="51">
        <v>143025.04</v>
      </c>
      <c r="BA176" s="51">
        <v>0</v>
      </c>
      <c r="BB176" s="51">
        <v>3004989.06</v>
      </c>
      <c r="BC176" s="52">
        <f t="shared" si="10"/>
        <v>0</v>
      </c>
      <c r="BD176" s="51">
        <v>1357103.33</v>
      </c>
      <c r="BE176" s="51">
        <v>5336776.08</v>
      </c>
      <c r="BF176" s="51">
        <v>0</v>
      </c>
      <c r="BG176" s="51">
        <v>198295</v>
      </c>
      <c r="BH176" s="51">
        <v>0</v>
      </c>
      <c r="BI176" s="51">
        <v>527195.38</v>
      </c>
      <c r="BJ176" s="51">
        <v>0</v>
      </c>
      <c r="BK176" s="51">
        <v>0</v>
      </c>
      <c r="BL176" s="51">
        <v>0</v>
      </c>
      <c r="BM176" s="51">
        <f t="shared" si="11"/>
        <v>0</v>
      </c>
      <c r="BN176" s="51">
        <v>0</v>
      </c>
      <c r="BO176" s="51">
        <v>12447</v>
      </c>
      <c r="BP176" s="51">
        <v>3521</v>
      </c>
      <c r="BQ176" s="51">
        <v>49</v>
      </c>
      <c r="BR176" s="51">
        <v>-50</v>
      </c>
      <c r="BS176" s="51">
        <v>-19</v>
      </c>
      <c r="BT176" s="51">
        <v>-135</v>
      </c>
      <c r="BU176" s="51">
        <v>-440</v>
      </c>
      <c r="BV176" s="51">
        <v>-1175</v>
      </c>
      <c r="BW176" s="51">
        <v>26</v>
      </c>
      <c r="BX176" s="51">
        <v>-31</v>
      </c>
      <c r="BY176" s="51">
        <v>-1</v>
      </c>
      <c r="BZ176" s="51">
        <v>-2265</v>
      </c>
      <c r="CA176" s="51">
        <v>0</v>
      </c>
      <c r="CB176" s="51">
        <v>11927</v>
      </c>
      <c r="CC176" s="51">
        <v>14</v>
      </c>
      <c r="CD176" s="51">
        <v>273</v>
      </c>
      <c r="CE176" s="51">
        <v>106</v>
      </c>
      <c r="CF176" s="51">
        <v>802</v>
      </c>
      <c r="CG176" s="51">
        <v>1097</v>
      </c>
      <c r="CH176" s="51">
        <v>16</v>
      </c>
    </row>
    <row r="177" spans="1:86" s="9" customFormat="1" ht="15.6" customHeight="1" x14ac:dyDescent="0.3">
      <c r="A177" s="27">
        <v>21</v>
      </c>
      <c r="B177" s="37" t="s">
        <v>124</v>
      </c>
      <c r="C177" s="27" t="s">
        <v>125</v>
      </c>
      <c r="D177" s="27" t="s">
        <v>579</v>
      </c>
      <c r="E177" s="27" t="s">
        <v>335</v>
      </c>
      <c r="F177" s="27" t="s">
        <v>571</v>
      </c>
      <c r="G177" s="51">
        <v>36733072.030000001</v>
      </c>
      <c r="H177" s="51">
        <v>36733507.560000002</v>
      </c>
      <c r="I177" s="51">
        <v>1113833.56</v>
      </c>
      <c r="J177" s="51">
        <f t="shared" si="8"/>
        <v>35619238.469999999</v>
      </c>
      <c r="K177" s="51">
        <v>0</v>
      </c>
      <c r="L177" s="51">
        <v>2200434.7200000002</v>
      </c>
      <c r="M177" s="51">
        <v>14523668.49</v>
      </c>
      <c r="N177" s="51">
        <v>0</v>
      </c>
      <c r="O177" s="51">
        <v>0</v>
      </c>
      <c r="P177" s="51">
        <v>0</v>
      </c>
      <c r="Q177" s="51">
        <v>2061877.58</v>
      </c>
      <c r="R177" s="51">
        <v>0</v>
      </c>
      <c r="S177" s="51">
        <v>0</v>
      </c>
      <c r="T177" s="51">
        <v>9465733.2300000004</v>
      </c>
      <c r="U177" s="51">
        <v>5620.57</v>
      </c>
      <c r="V177" s="51">
        <v>4604350.0999999996</v>
      </c>
      <c r="W177" s="51">
        <v>0</v>
      </c>
      <c r="X177" s="51">
        <v>0</v>
      </c>
      <c r="Y177" s="51">
        <v>0</v>
      </c>
      <c r="Z177" s="51">
        <v>36090048.630000003</v>
      </c>
      <c r="AA177" s="51">
        <v>23669.35</v>
      </c>
      <c r="AB177" s="51">
        <v>36113717.979999997</v>
      </c>
      <c r="AC177" s="52">
        <v>0.10337689999999999</v>
      </c>
      <c r="AD177" s="52">
        <v>7.6100000000000001E-2</v>
      </c>
      <c r="AE177" s="51">
        <v>2746135.47</v>
      </c>
      <c r="AF177" s="51">
        <v>0</v>
      </c>
      <c r="AG177" s="51">
        <v>0</v>
      </c>
      <c r="AH177" s="51">
        <v>0</v>
      </c>
      <c r="AI177" s="51">
        <v>0</v>
      </c>
      <c r="AJ177" s="51">
        <f t="shared" si="9"/>
        <v>0</v>
      </c>
      <c r="AK177" s="51">
        <v>1306031</v>
      </c>
      <c r="AL177" s="51">
        <v>104376.17</v>
      </c>
      <c r="AM177" s="51">
        <v>283609.90999999997</v>
      </c>
      <c r="AN177" s="51">
        <v>0</v>
      </c>
      <c r="AO177" s="51">
        <v>188544</v>
      </c>
      <c r="AP177" s="51">
        <v>8243.4</v>
      </c>
      <c r="AQ177" s="51">
        <v>59066.03</v>
      </c>
      <c r="AR177" s="51">
        <v>11818</v>
      </c>
      <c r="AS177" s="51">
        <v>48886</v>
      </c>
      <c r="AT177" s="51">
        <v>0</v>
      </c>
      <c r="AU177" s="51">
        <v>109013.77</v>
      </c>
      <c r="AV177" s="51">
        <v>41185.07</v>
      </c>
      <c r="AW177" s="51">
        <v>0</v>
      </c>
      <c r="AX177" s="51">
        <v>1347.84</v>
      </c>
      <c r="AY177" s="51">
        <v>165601.65</v>
      </c>
      <c r="AZ177" s="51">
        <v>138611.92000000001</v>
      </c>
      <c r="BA177" s="51">
        <v>0</v>
      </c>
      <c r="BB177" s="51">
        <v>2546454.9300000002</v>
      </c>
      <c r="BC177" s="52">
        <f t="shared" si="10"/>
        <v>0</v>
      </c>
      <c r="BD177" s="51">
        <v>545372.80000000005</v>
      </c>
      <c r="BE177" s="51">
        <v>3251977.25</v>
      </c>
      <c r="BF177" s="51">
        <v>0</v>
      </c>
      <c r="BG177" s="51">
        <v>198295</v>
      </c>
      <c r="BH177" s="51">
        <v>0</v>
      </c>
      <c r="BI177" s="51">
        <v>532748.16</v>
      </c>
      <c r="BJ177" s="51">
        <v>0</v>
      </c>
      <c r="BK177" s="51">
        <v>0</v>
      </c>
      <c r="BL177" s="51">
        <v>0</v>
      </c>
      <c r="BM177" s="51">
        <f t="shared" si="11"/>
        <v>0</v>
      </c>
      <c r="BN177" s="51">
        <v>0</v>
      </c>
      <c r="BO177" s="51">
        <v>7929</v>
      </c>
      <c r="BP177" s="51">
        <v>2242</v>
      </c>
      <c r="BQ177" s="51">
        <v>15</v>
      </c>
      <c r="BR177" s="51">
        <v>0</v>
      </c>
      <c r="BS177" s="51">
        <v>-19</v>
      </c>
      <c r="BT177" s="51">
        <v>-112</v>
      </c>
      <c r="BU177" s="51">
        <v>-229</v>
      </c>
      <c r="BV177" s="51">
        <v>-864</v>
      </c>
      <c r="BW177" s="51">
        <v>16</v>
      </c>
      <c r="BX177" s="51">
        <v>-1</v>
      </c>
      <c r="BY177" s="51">
        <v>-1</v>
      </c>
      <c r="BZ177" s="51">
        <v>-1719</v>
      </c>
      <c r="CA177" s="51">
        <v>-1</v>
      </c>
      <c r="CB177" s="51">
        <v>7256</v>
      </c>
      <c r="CC177" s="51">
        <v>11</v>
      </c>
      <c r="CD177" s="51">
        <v>369</v>
      </c>
      <c r="CE177" s="51">
        <v>136</v>
      </c>
      <c r="CF177" s="51">
        <v>846</v>
      </c>
      <c r="CG177" s="51">
        <v>353</v>
      </c>
      <c r="CH177" s="51">
        <v>15</v>
      </c>
    </row>
    <row r="178" spans="1:86" s="9" customFormat="1" ht="15.6" customHeight="1" x14ac:dyDescent="0.3">
      <c r="A178" s="27">
        <v>21</v>
      </c>
      <c r="B178" s="27" t="s">
        <v>135</v>
      </c>
      <c r="C178" s="27" t="s">
        <v>136</v>
      </c>
      <c r="D178" s="27" t="s">
        <v>321</v>
      </c>
      <c r="E178" s="27" t="s">
        <v>335</v>
      </c>
      <c r="F178" s="27" t="s">
        <v>571</v>
      </c>
      <c r="G178" s="51">
        <v>25707112.300000001</v>
      </c>
      <c r="H178" s="51">
        <v>25707112.300000001</v>
      </c>
      <c r="I178" s="51">
        <v>650842.92000000004</v>
      </c>
      <c r="J178" s="51">
        <f t="shared" si="8"/>
        <v>25056269.379999999</v>
      </c>
      <c r="K178" s="51">
        <v>42769.15</v>
      </c>
      <c r="L178" s="51">
        <v>812357.72</v>
      </c>
      <c r="M178" s="51">
        <v>12417184.23</v>
      </c>
      <c r="N178" s="51">
        <v>0</v>
      </c>
      <c r="O178" s="51">
        <v>0</v>
      </c>
      <c r="P178" s="51">
        <v>1524.87</v>
      </c>
      <c r="Q178" s="51">
        <v>1311601.03</v>
      </c>
      <c r="R178" s="51">
        <v>0</v>
      </c>
      <c r="S178" s="51">
        <v>0</v>
      </c>
      <c r="T178" s="51">
        <v>4443107.8099999996</v>
      </c>
      <c r="U178" s="51">
        <v>5012.8</v>
      </c>
      <c r="V178" s="51">
        <v>3798349.61</v>
      </c>
      <c r="W178" s="51">
        <v>12456.75</v>
      </c>
      <c r="X178" s="51">
        <v>0</v>
      </c>
      <c r="Y178" s="51">
        <v>0</v>
      </c>
      <c r="Z178" s="51">
        <v>25080754.390000001</v>
      </c>
      <c r="AA178" s="51">
        <v>12456.75</v>
      </c>
      <c r="AB178" s="51">
        <v>25093211.140000001</v>
      </c>
      <c r="AC178" s="52">
        <v>9.1191439999999999E-2</v>
      </c>
      <c r="AD178" s="52">
        <v>7.2400000000000006E-2</v>
      </c>
      <c r="AE178" s="51">
        <v>1816775.49</v>
      </c>
      <c r="AF178" s="51">
        <v>0</v>
      </c>
      <c r="AG178" s="51">
        <v>0</v>
      </c>
      <c r="AH178" s="51">
        <v>0</v>
      </c>
      <c r="AI178" s="51">
        <v>421.74</v>
      </c>
      <c r="AJ178" s="51">
        <f t="shared" si="9"/>
        <v>421.74</v>
      </c>
      <c r="AK178" s="51">
        <v>984151.63</v>
      </c>
      <c r="AL178" s="51">
        <v>76104.5</v>
      </c>
      <c r="AM178" s="51">
        <v>239203</v>
      </c>
      <c r="AN178" s="51">
        <v>0</v>
      </c>
      <c r="AO178" s="51">
        <v>148963.76</v>
      </c>
      <c r="AP178" s="51">
        <v>3521.81</v>
      </c>
      <c r="AQ178" s="51">
        <v>49153.55</v>
      </c>
      <c r="AR178" s="51">
        <v>11255</v>
      </c>
      <c r="AS178" s="51">
        <v>0</v>
      </c>
      <c r="AT178" s="51">
        <v>0</v>
      </c>
      <c r="AU178" s="51">
        <v>45573.09</v>
      </c>
      <c r="AV178" s="51">
        <v>19222.32</v>
      </c>
      <c r="AW178" s="51">
        <v>0</v>
      </c>
      <c r="AX178" s="51">
        <v>3056.88</v>
      </c>
      <c r="AY178" s="51">
        <v>26661.72</v>
      </c>
      <c r="AZ178" s="51">
        <v>1969.76</v>
      </c>
      <c r="BA178" s="51">
        <v>0</v>
      </c>
      <c r="BB178" s="51">
        <v>1665642.27</v>
      </c>
      <c r="BC178" s="52">
        <f t="shared" si="10"/>
        <v>0</v>
      </c>
      <c r="BD178" s="51">
        <v>126893.12</v>
      </c>
      <c r="BE178" s="51">
        <v>2217375.44</v>
      </c>
      <c r="BF178" s="51">
        <v>167.75</v>
      </c>
      <c r="BG178" s="51">
        <v>198294.55</v>
      </c>
      <c r="BH178" s="51">
        <v>0</v>
      </c>
      <c r="BI178" s="51">
        <v>331622.64</v>
      </c>
      <c r="BJ178" s="51">
        <v>0</v>
      </c>
      <c r="BK178" s="51">
        <v>0</v>
      </c>
      <c r="BL178" s="51">
        <v>0</v>
      </c>
      <c r="BM178" s="51">
        <f t="shared" si="11"/>
        <v>0</v>
      </c>
      <c r="BN178" s="51">
        <v>0</v>
      </c>
      <c r="BO178" s="51">
        <v>6420</v>
      </c>
      <c r="BP178" s="51">
        <v>1789</v>
      </c>
      <c r="BQ178" s="51">
        <v>27</v>
      </c>
      <c r="BR178" s="51">
        <v>0</v>
      </c>
      <c r="BS178" s="51">
        <v>-12</v>
      </c>
      <c r="BT178" s="51">
        <v>-72</v>
      </c>
      <c r="BU178" s="51">
        <v>-196</v>
      </c>
      <c r="BV178" s="51">
        <v>-684</v>
      </c>
      <c r="BW178" s="51">
        <v>0</v>
      </c>
      <c r="BX178" s="51">
        <v>0</v>
      </c>
      <c r="BY178" s="51">
        <v>-37</v>
      </c>
      <c r="BZ178" s="51">
        <v>-1233</v>
      </c>
      <c r="CA178" s="51">
        <v>0</v>
      </c>
      <c r="CB178" s="51">
        <v>6002</v>
      </c>
      <c r="CC178" s="51">
        <v>3</v>
      </c>
      <c r="CD178" s="51">
        <v>102</v>
      </c>
      <c r="CE178" s="51">
        <v>84</v>
      </c>
      <c r="CF178" s="51">
        <v>538</v>
      </c>
      <c r="CG178" s="51">
        <v>502</v>
      </c>
      <c r="CH178" s="51">
        <v>7</v>
      </c>
    </row>
    <row r="179" spans="1:86" s="9" customFormat="1" ht="15.6" customHeight="1" x14ac:dyDescent="0.3">
      <c r="A179" s="27">
        <v>21</v>
      </c>
      <c r="B179" s="27" t="s">
        <v>138</v>
      </c>
      <c r="C179" s="27" t="s">
        <v>139</v>
      </c>
      <c r="D179" s="27" t="s">
        <v>580</v>
      </c>
      <c r="E179" s="27" t="s">
        <v>335</v>
      </c>
      <c r="F179" s="27" t="s">
        <v>571</v>
      </c>
      <c r="G179" s="51">
        <v>40549836.090000004</v>
      </c>
      <c r="H179" s="51">
        <v>40551623.399999999</v>
      </c>
      <c r="I179" s="51">
        <v>1440517.51</v>
      </c>
      <c r="J179" s="51">
        <f t="shared" si="8"/>
        <v>39109318.580000006</v>
      </c>
      <c r="K179" s="51">
        <v>210490.52</v>
      </c>
      <c r="L179" s="51">
        <v>2158418.6800000002</v>
      </c>
      <c r="M179" s="51">
        <v>16209254.890000001</v>
      </c>
      <c r="N179" s="51">
        <v>0</v>
      </c>
      <c r="O179" s="51">
        <v>0</v>
      </c>
      <c r="P179" s="51">
        <v>0</v>
      </c>
      <c r="Q179" s="51">
        <v>2882702.71</v>
      </c>
      <c r="R179" s="51">
        <v>0</v>
      </c>
      <c r="S179" s="51">
        <v>0</v>
      </c>
      <c r="T179" s="51">
        <v>8046121.4400000004</v>
      </c>
      <c r="U179" s="51">
        <v>10898.51</v>
      </c>
      <c r="V179" s="51">
        <v>5432213.75</v>
      </c>
      <c r="W179" s="51">
        <v>404136.73</v>
      </c>
      <c r="X179" s="51">
        <v>0</v>
      </c>
      <c r="Y179" s="51">
        <v>0</v>
      </c>
      <c r="Z179" s="51">
        <v>38747751.880000003</v>
      </c>
      <c r="AA179" s="51">
        <v>405924.04</v>
      </c>
      <c r="AB179" s="51">
        <v>39153675.920000002</v>
      </c>
      <c r="AC179" s="52">
        <v>1.42346E-2</v>
      </c>
      <c r="AD179" s="52">
        <v>8.3000000000000004E-2</v>
      </c>
      <c r="AE179" s="51">
        <v>3215375.11</v>
      </c>
      <c r="AF179" s="51">
        <v>0</v>
      </c>
      <c r="AG179" s="51">
        <v>0</v>
      </c>
      <c r="AH179" s="51">
        <v>1787.31</v>
      </c>
      <c r="AI179" s="51">
        <v>106.94</v>
      </c>
      <c r="AJ179" s="51">
        <f t="shared" si="9"/>
        <v>1894.25</v>
      </c>
      <c r="AK179" s="51">
        <v>1608225.94</v>
      </c>
      <c r="AL179" s="51">
        <v>128301.47</v>
      </c>
      <c r="AM179" s="51">
        <v>467337.39</v>
      </c>
      <c r="AN179" s="51">
        <v>18199.07</v>
      </c>
      <c r="AO179" s="51">
        <v>233337.5</v>
      </c>
      <c r="AP179" s="51">
        <v>2736.32</v>
      </c>
      <c r="AQ179" s="51">
        <v>74884.38</v>
      </c>
      <c r="AR179" s="51">
        <v>11255</v>
      </c>
      <c r="AS179" s="51">
        <v>17680</v>
      </c>
      <c r="AT179" s="51">
        <v>0</v>
      </c>
      <c r="AU179" s="51">
        <v>108009.09</v>
      </c>
      <c r="AV179" s="51">
        <v>41205.760000000002</v>
      </c>
      <c r="AW179" s="51">
        <v>0</v>
      </c>
      <c r="AX179" s="51">
        <v>449.4</v>
      </c>
      <c r="AY179" s="51">
        <v>82084.59</v>
      </c>
      <c r="AZ179" s="51">
        <v>183017.13</v>
      </c>
      <c r="BA179" s="51">
        <v>0</v>
      </c>
      <c r="BB179" s="51">
        <v>3101403.36</v>
      </c>
      <c r="BC179" s="52">
        <f t="shared" si="10"/>
        <v>0</v>
      </c>
      <c r="BD179" s="51">
        <v>300720.09999999998</v>
      </c>
      <c r="BE179" s="51">
        <v>276490.69</v>
      </c>
      <c r="BF179" s="51">
        <v>0</v>
      </c>
      <c r="BG179" s="51">
        <v>198295</v>
      </c>
      <c r="BH179" s="51">
        <v>0</v>
      </c>
      <c r="BI179" s="51">
        <v>460792.72</v>
      </c>
      <c r="BJ179" s="51">
        <v>0</v>
      </c>
      <c r="BK179" s="51">
        <v>0</v>
      </c>
      <c r="BL179" s="51">
        <v>0</v>
      </c>
      <c r="BM179" s="51">
        <f t="shared" si="11"/>
        <v>0</v>
      </c>
      <c r="BN179" s="51">
        <v>0</v>
      </c>
      <c r="BO179" s="51">
        <v>8898</v>
      </c>
      <c r="BP179" s="51">
        <v>2304</v>
      </c>
      <c r="BQ179" s="51">
        <v>0</v>
      </c>
      <c r="BR179" s="51">
        <v>0</v>
      </c>
      <c r="BS179" s="51">
        <v>-24</v>
      </c>
      <c r="BT179" s="51">
        <v>-230</v>
      </c>
      <c r="BU179" s="51">
        <v>-217</v>
      </c>
      <c r="BV179" s="51">
        <v>-939</v>
      </c>
      <c r="BW179" s="51">
        <v>0</v>
      </c>
      <c r="BX179" s="51">
        <v>-1</v>
      </c>
      <c r="BY179" s="51">
        <v>17</v>
      </c>
      <c r="BZ179" s="51">
        <v>-1335</v>
      </c>
      <c r="CA179" s="51">
        <v>-7</v>
      </c>
      <c r="CB179" s="51">
        <v>8466</v>
      </c>
      <c r="CC179" s="51">
        <v>8</v>
      </c>
      <c r="CD179" s="51">
        <v>261</v>
      </c>
      <c r="CE179" s="51">
        <v>119</v>
      </c>
      <c r="CF179" s="51">
        <v>765</v>
      </c>
      <c r="CG179" s="51">
        <v>187</v>
      </c>
      <c r="CH179" s="51">
        <v>3</v>
      </c>
    </row>
    <row r="180" spans="1:86" s="9" customFormat="1" ht="15.6" customHeight="1" x14ac:dyDescent="0.3">
      <c r="A180" s="27">
        <v>21</v>
      </c>
      <c r="B180" s="27" t="s">
        <v>581</v>
      </c>
      <c r="C180" s="27" t="s">
        <v>61</v>
      </c>
      <c r="D180" s="27" t="s">
        <v>582</v>
      </c>
      <c r="E180" s="27" t="s">
        <v>335</v>
      </c>
      <c r="F180" s="27" t="s">
        <v>573</v>
      </c>
      <c r="G180" s="51">
        <v>86300313.730000004</v>
      </c>
      <c r="H180" s="51">
        <v>86316131.890000001</v>
      </c>
      <c r="I180" s="51">
        <v>499480.5</v>
      </c>
      <c r="J180" s="51">
        <f t="shared" si="8"/>
        <v>85800833.230000004</v>
      </c>
      <c r="K180" s="51">
        <v>23559634.66</v>
      </c>
      <c r="L180" s="51">
        <v>2380685.1</v>
      </c>
      <c r="M180" s="51">
        <v>16151518.09</v>
      </c>
      <c r="N180" s="51">
        <v>0</v>
      </c>
      <c r="O180" s="51">
        <v>0</v>
      </c>
      <c r="P180" s="51">
        <v>40745.050000000003</v>
      </c>
      <c r="Q180" s="51">
        <v>2446018.62</v>
      </c>
      <c r="R180" s="51">
        <v>0</v>
      </c>
      <c r="S180" s="51">
        <v>0</v>
      </c>
      <c r="T180" s="51">
        <v>20655941.940000001</v>
      </c>
      <c r="U180" s="51">
        <v>0</v>
      </c>
      <c r="V180" s="51">
        <v>7904362.3399999999</v>
      </c>
      <c r="W180" s="51">
        <v>742864.78</v>
      </c>
      <c r="X180" s="51">
        <v>0</v>
      </c>
      <c r="Y180" s="51">
        <v>0</v>
      </c>
      <c r="Z180" s="51">
        <v>75731651.790000007</v>
      </c>
      <c r="AA180" s="51">
        <v>758682.94</v>
      </c>
      <c r="AB180" s="51">
        <v>76490334.730000004</v>
      </c>
      <c r="AC180" s="52">
        <v>0.3828454</v>
      </c>
      <c r="AD180" s="52">
        <v>3.4200000000000001E-2</v>
      </c>
      <c r="AE180" s="51">
        <v>2591829.9900000002</v>
      </c>
      <c r="AF180" s="51">
        <v>0</v>
      </c>
      <c r="AG180" s="51">
        <v>0</v>
      </c>
      <c r="AH180" s="51">
        <v>15818.16</v>
      </c>
      <c r="AI180" s="51">
        <v>607.42999999999995</v>
      </c>
      <c r="AJ180" s="51">
        <f t="shared" si="9"/>
        <v>16425.59</v>
      </c>
      <c r="AK180" s="51">
        <v>1293841.54</v>
      </c>
      <c r="AL180" s="51">
        <v>101744.82</v>
      </c>
      <c r="AM180" s="51">
        <v>367155</v>
      </c>
      <c r="AN180" s="51">
        <v>36506.43</v>
      </c>
      <c r="AO180" s="51">
        <v>225104.4</v>
      </c>
      <c r="AP180" s="51">
        <v>5864.6</v>
      </c>
      <c r="AQ180" s="51">
        <v>55290.09</v>
      </c>
      <c r="AR180" s="51">
        <v>10130</v>
      </c>
      <c r="AS180" s="51">
        <v>4900</v>
      </c>
      <c r="AT180" s="51">
        <v>0</v>
      </c>
      <c r="AU180" s="51">
        <v>118849.48</v>
      </c>
      <c r="AV180" s="51">
        <v>20458.560000000001</v>
      </c>
      <c r="AW180" s="51">
        <v>0</v>
      </c>
      <c r="AX180" s="51">
        <v>1471.27</v>
      </c>
      <c r="AY180" s="51">
        <v>40321.5</v>
      </c>
      <c r="AZ180" s="51">
        <v>50</v>
      </c>
      <c r="BA180" s="51">
        <v>0</v>
      </c>
      <c r="BB180" s="51">
        <v>2466536.96</v>
      </c>
      <c r="BC180" s="52">
        <f t="shared" si="10"/>
        <v>0</v>
      </c>
      <c r="BD180" s="51">
        <v>8877191.6600000001</v>
      </c>
      <c r="BE180" s="51">
        <v>24162490.109999999</v>
      </c>
      <c r="BF180" s="51">
        <v>0</v>
      </c>
      <c r="BG180" s="51">
        <v>198295</v>
      </c>
      <c r="BH180" s="51">
        <v>0</v>
      </c>
      <c r="BI180" s="51">
        <v>350503.51</v>
      </c>
      <c r="BJ180" s="51">
        <v>0</v>
      </c>
      <c r="BK180" s="51">
        <v>0</v>
      </c>
      <c r="BL180" s="51">
        <v>0</v>
      </c>
      <c r="BM180" s="51">
        <f t="shared" si="11"/>
        <v>0</v>
      </c>
      <c r="BN180" s="51">
        <v>0</v>
      </c>
      <c r="BO180" s="51">
        <v>9488</v>
      </c>
      <c r="BP180" s="51">
        <v>6218</v>
      </c>
      <c r="BQ180" s="51">
        <v>60</v>
      </c>
      <c r="BR180" s="51">
        <v>-4</v>
      </c>
      <c r="BS180" s="51">
        <v>-247</v>
      </c>
      <c r="BT180" s="51">
        <v>-71</v>
      </c>
      <c r="BU180" s="51">
        <v>-2594</v>
      </c>
      <c r="BV180" s="51">
        <v>-337</v>
      </c>
      <c r="BW180" s="51">
        <v>0</v>
      </c>
      <c r="BX180" s="51">
        <v>0</v>
      </c>
      <c r="BY180" s="51">
        <v>10</v>
      </c>
      <c r="BZ180" s="51">
        <v>-666</v>
      </c>
      <c r="CA180" s="51">
        <v>-2</v>
      </c>
      <c r="CB180" s="51">
        <v>11855</v>
      </c>
      <c r="CC180" s="51">
        <v>111</v>
      </c>
      <c r="CD180" s="51">
        <v>145</v>
      </c>
      <c r="CE180" s="51">
        <v>30</v>
      </c>
      <c r="CF180" s="51">
        <v>461</v>
      </c>
      <c r="CG180" s="51">
        <v>0</v>
      </c>
      <c r="CH180" s="51">
        <v>30</v>
      </c>
    </row>
    <row r="181" spans="1:86" s="9" customFormat="1" ht="15.6" customHeight="1" x14ac:dyDescent="0.3">
      <c r="A181" s="27">
        <v>21</v>
      </c>
      <c r="B181" s="27" t="s">
        <v>583</v>
      </c>
      <c r="C181" s="27" t="s">
        <v>308</v>
      </c>
      <c r="D181" s="27" t="s">
        <v>584</v>
      </c>
      <c r="E181" s="27" t="s">
        <v>344</v>
      </c>
      <c r="F181" s="27" t="s">
        <v>573</v>
      </c>
      <c r="G181" s="51">
        <v>60553735.109999999</v>
      </c>
      <c r="H181" s="51">
        <v>60553735.109999999</v>
      </c>
      <c r="I181" s="51">
        <v>1793056.24</v>
      </c>
      <c r="J181" s="51">
        <f t="shared" si="8"/>
        <v>58760678.869999997</v>
      </c>
      <c r="K181" s="51">
        <v>18119853.390000001</v>
      </c>
      <c r="L181" s="51">
        <v>2252184.58</v>
      </c>
      <c r="M181" s="51">
        <v>11821519.970000001</v>
      </c>
      <c r="N181" s="51">
        <v>0</v>
      </c>
      <c r="O181" s="51">
        <v>0</v>
      </c>
      <c r="P181" s="51">
        <v>0</v>
      </c>
      <c r="Q181" s="51">
        <v>4264372.3899999997</v>
      </c>
      <c r="R181" s="51">
        <v>0</v>
      </c>
      <c r="S181" s="51">
        <v>0</v>
      </c>
      <c r="T181" s="51">
        <v>17459519.899999999</v>
      </c>
      <c r="U181" s="51">
        <v>873966.09</v>
      </c>
      <c r="V181" s="51">
        <v>1328965.04</v>
      </c>
      <c r="W181" s="51">
        <v>0</v>
      </c>
      <c r="X181" s="51">
        <v>0</v>
      </c>
      <c r="Y181" s="51">
        <v>0</v>
      </c>
      <c r="Z181" s="51">
        <v>59073083.109999999</v>
      </c>
      <c r="AA181" s="51">
        <v>0</v>
      </c>
      <c r="AB181" s="51">
        <v>59073083.109999999</v>
      </c>
      <c r="AC181" s="52">
        <v>0.20943999999999999</v>
      </c>
      <c r="AD181" s="52">
        <v>0.05</v>
      </c>
      <c r="AE181" s="51">
        <v>2952701.75</v>
      </c>
      <c r="AF181" s="51">
        <v>0</v>
      </c>
      <c r="AG181" s="51">
        <v>0</v>
      </c>
      <c r="AH181" s="51">
        <v>0</v>
      </c>
      <c r="AI181" s="51">
        <v>611.96</v>
      </c>
      <c r="AJ181" s="51">
        <f t="shared" si="9"/>
        <v>611.96</v>
      </c>
      <c r="AK181" s="51">
        <v>1432004.72</v>
      </c>
      <c r="AL181" s="51">
        <v>112027.01</v>
      </c>
      <c r="AM181" s="51">
        <v>323381.12</v>
      </c>
      <c r="AN181" s="51">
        <v>0</v>
      </c>
      <c r="AO181" s="51">
        <v>259491.34</v>
      </c>
      <c r="AP181" s="51">
        <v>5527.71</v>
      </c>
      <c r="AQ181" s="51">
        <v>77384.44</v>
      </c>
      <c r="AR181" s="51">
        <v>11255</v>
      </c>
      <c r="AS181" s="51">
        <v>4320</v>
      </c>
      <c r="AT181" s="51">
        <v>113543.96</v>
      </c>
      <c r="AU181" s="51">
        <v>70180.77</v>
      </c>
      <c r="AV181" s="51">
        <v>33060.82</v>
      </c>
      <c r="AW181" s="51">
        <v>1680</v>
      </c>
      <c r="AX181" s="51">
        <v>16160.17</v>
      </c>
      <c r="AY181" s="51">
        <v>19454.14</v>
      </c>
      <c r="AZ181" s="51">
        <v>34536.28</v>
      </c>
      <c r="BA181" s="51">
        <v>0</v>
      </c>
      <c r="BB181" s="51">
        <v>2601322.39</v>
      </c>
      <c r="BC181" s="52">
        <f t="shared" si="10"/>
        <v>0</v>
      </c>
      <c r="BD181" s="51">
        <v>4112273.2</v>
      </c>
      <c r="BE181" s="51">
        <v>8570100.4100000001</v>
      </c>
      <c r="BF181" s="51">
        <v>0</v>
      </c>
      <c r="BG181" s="51">
        <v>198295</v>
      </c>
      <c r="BH181" s="51">
        <v>0</v>
      </c>
      <c r="BI181" s="51">
        <v>564317.4</v>
      </c>
      <c r="BJ181" s="51">
        <v>0</v>
      </c>
      <c r="BK181" s="51">
        <v>0</v>
      </c>
      <c r="BL181" s="51">
        <v>0</v>
      </c>
      <c r="BM181" s="51">
        <f t="shared" si="11"/>
        <v>0</v>
      </c>
      <c r="BN181" s="51">
        <v>0</v>
      </c>
      <c r="BO181" s="51">
        <v>5262</v>
      </c>
      <c r="BP181" s="51">
        <v>1902</v>
      </c>
      <c r="BQ181" s="51">
        <v>205</v>
      </c>
      <c r="BR181" s="51">
        <v>-126</v>
      </c>
      <c r="BS181" s="51">
        <v>-121</v>
      </c>
      <c r="BT181" s="51">
        <v>-97</v>
      </c>
      <c r="BU181" s="51">
        <v>-655</v>
      </c>
      <c r="BV181" s="51">
        <v>-370</v>
      </c>
      <c r="BW181" s="51">
        <v>5</v>
      </c>
      <c r="BX181" s="51">
        <v>-2</v>
      </c>
      <c r="BY181" s="51">
        <v>6</v>
      </c>
      <c r="BZ181" s="51">
        <v>-851</v>
      </c>
      <c r="CA181" s="51">
        <v>-2</v>
      </c>
      <c r="CB181" s="51">
        <v>5156</v>
      </c>
      <c r="CC181" s="51">
        <v>8</v>
      </c>
      <c r="CD181" s="51">
        <v>341</v>
      </c>
      <c r="CE181" s="51">
        <v>72</v>
      </c>
      <c r="CF181" s="51">
        <v>381</v>
      </c>
      <c r="CG181" s="51">
        <v>43</v>
      </c>
      <c r="CH181" s="51">
        <v>14</v>
      </c>
    </row>
    <row r="182" spans="1:86" s="9" customFormat="1" ht="15.6" customHeight="1" x14ac:dyDescent="0.3">
      <c r="A182" s="27">
        <v>21</v>
      </c>
      <c r="B182" s="27" t="s">
        <v>149</v>
      </c>
      <c r="C182" s="27" t="s">
        <v>150</v>
      </c>
      <c r="D182" s="27" t="s">
        <v>568</v>
      </c>
      <c r="E182" s="33" t="s">
        <v>317</v>
      </c>
      <c r="F182" s="27" t="s">
        <v>585</v>
      </c>
      <c r="G182" s="51">
        <v>44237399.939999998</v>
      </c>
      <c r="H182" s="51">
        <v>44237399.939999998</v>
      </c>
      <c r="I182" s="51">
        <v>696567.91</v>
      </c>
      <c r="J182" s="51">
        <f t="shared" si="8"/>
        <v>43540832.030000001</v>
      </c>
      <c r="K182" s="51">
        <v>6350</v>
      </c>
      <c r="L182" s="51">
        <v>1371714.81</v>
      </c>
      <c r="M182" s="51">
        <v>13039999.550000001</v>
      </c>
      <c r="N182" s="51">
        <v>0</v>
      </c>
      <c r="O182" s="51">
        <v>0</v>
      </c>
      <c r="P182" s="51">
        <v>0</v>
      </c>
      <c r="Q182" s="51">
        <v>2719395.51</v>
      </c>
      <c r="R182" s="51">
        <v>0</v>
      </c>
      <c r="S182" s="51">
        <v>0</v>
      </c>
      <c r="T182" s="51">
        <v>16400798.41</v>
      </c>
      <c r="U182" s="51">
        <v>556987.29</v>
      </c>
      <c r="V182" s="51">
        <v>7024984.7800000003</v>
      </c>
      <c r="W182" s="51">
        <v>0</v>
      </c>
      <c r="X182" s="51">
        <v>0</v>
      </c>
      <c r="Y182" s="51">
        <v>1449.29</v>
      </c>
      <c r="Z182" s="51">
        <v>44024412.340000004</v>
      </c>
      <c r="AA182" s="51">
        <v>1449.29</v>
      </c>
      <c r="AB182" s="51">
        <v>44025861.630000003</v>
      </c>
      <c r="AC182" s="52">
        <v>0.1459915</v>
      </c>
      <c r="AD182" s="52">
        <v>6.59E-2</v>
      </c>
      <c r="AE182" s="51">
        <v>2903138.78</v>
      </c>
      <c r="AF182" s="51">
        <v>0</v>
      </c>
      <c r="AG182" s="51">
        <v>0</v>
      </c>
      <c r="AH182" s="51">
        <v>0</v>
      </c>
      <c r="AI182" s="51">
        <v>0</v>
      </c>
      <c r="AJ182" s="51">
        <f t="shared" si="9"/>
        <v>0</v>
      </c>
      <c r="AK182" s="51">
        <v>1476152</v>
      </c>
      <c r="AL182" s="51">
        <v>123527.47</v>
      </c>
      <c r="AM182" s="51">
        <v>305472.28999999998</v>
      </c>
      <c r="AN182" s="51">
        <v>0</v>
      </c>
      <c r="AO182" s="51">
        <v>206146.21</v>
      </c>
      <c r="AP182" s="51">
        <v>27479.74</v>
      </c>
      <c r="AQ182" s="51">
        <v>50143.040000000001</v>
      </c>
      <c r="AR182" s="51">
        <v>11255</v>
      </c>
      <c r="AS182" s="51">
        <v>5055</v>
      </c>
      <c r="AT182" s="51">
        <v>93116.61</v>
      </c>
      <c r="AU182" s="51">
        <v>64025.93</v>
      </c>
      <c r="AV182" s="51">
        <v>31487.57</v>
      </c>
      <c r="AW182" s="51">
        <v>0</v>
      </c>
      <c r="AX182" s="51">
        <v>0</v>
      </c>
      <c r="AY182" s="51">
        <v>16805.45</v>
      </c>
      <c r="AZ182" s="51">
        <v>109879.7</v>
      </c>
      <c r="BA182" s="51">
        <v>0</v>
      </c>
      <c r="BB182" s="51">
        <v>2730675.19</v>
      </c>
      <c r="BC182" s="52">
        <f t="shared" si="10"/>
        <v>0</v>
      </c>
      <c r="BD182" s="51">
        <v>1659934</v>
      </c>
      <c r="BE182" s="51">
        <v>4798352</v>
      </c>
      <c r="BF182" s="51">
        <v>0</v>
      </c>
      <c r="BG182" s="51">
        <v>198295</v>
      </c>
      <c r="BH182" s="51">
        <v>0</v>
      </c>
      <c r="BI182" s="51">
        <v>539461.31999999995</v>
      </c>
      <c r="BJ182" s="51">
        <v>0</v>
      </c>
      <c r="BK182" s="51">
        <v>0</v>
      </c>
      <c r="BL182" s="51">
        <v>0</v>
      </c>
      <c r="BM182" s="51">
        <f t="shared" si="11"/>
        <v>0</v>
      </c>
      <c r="BN182" s="51">
        <v>0</v>
      </c>
      <c r="BO182" s="51">
        <v>11750</v>
      </c>
      <c r="BP182" s="51">
        <v>2725</v>
      </c>
      <c r="BQ182" s="51">
        <v>0</v>
      </c>
      <c r="BR182" s="51">
        <v>-2</v>
      </c>
      <c r="BS182" s="51">
        <v>-78</v>
      </c>
      <c r="BT182" s="51">
        <v>-355</v>
      </c>
      <c r="BU182" s="51">
        <v>-475</v>
      </c>
      <c r="BV182" s="51">
        <v>-1355</v>
      </c>
      <c r="BW182" s="51">
        <v>8</v>
      </c>
      <c r="BX182" s="51">
        <v>-8</v>
      </c>
      <c r="BY182" s="51">
        <v>611</v>
      </c>
      <c r="BZ182" s="51">
        <v>-1670</v>
      </c>
      <c r="CA182" s="51">
        <v>-52</v>
      </c>
      <c r="CB182" s="51">
        <v>11099</v>
      </c>
      <c r="CC182" s="51">
        <v>9</v>
      </c>
      <c r="CD182" s="51">
        <v>107</v>
      </c>
      <c r="CE182" s="51">
        <v>222</v>
      </c>
      <c r="CF182" s="51">
        <v>1142</v>
      </c>
      <c r="CG182" s="51">
        <v>1</v>
      </c>
      <c r="CH182" s="51">
        <v>2</v>
      </c>
    </row>
    <row r="183" spans="1:86" s="9" customFormat="1" ht="15.6" customHeight="1" x14ac:dyDescent="0.3">
      <c r="A183" s="27">
        <v>21</v>
      </c>
      <c r="B183" s="27" t="s">
        <v>173</v>
      </c>
      <c r="C183" s="27" t="s">
        <v>174</v>
      </c>
      <c r="D183" s="27" t="s">
        <v>453</v>
      </c>
      <c r="E183" s="27" t="s">
        <v>344</v>
      </c>
      <c r="F183" s="27" t="s">
        <v>573</v>
      </c>
      <c r="G183" s="51">
        <v>80855524.489999995</v>
      </c>
      <c r="H183" s="51">
        <v>80855524.489999995</v>
      </c>
      <c r="I183" s="51">
        <v>772283.36</v>
      </c>
      <c r="J183" s="51">
        <f t="shared" si="8"/>
        <v>80083241.129999995</v>
      </c>
      <c r="K183" s="51">
        <v>20392009.879999999</v>
      </c>
      <c r="L183" s="51">
        <v>2748198.63</v>
      </c>
      <c r="M183" s="51">
        <v>8405281.1600000001</v>
      </c>
      <c r="N183" s="51">
        <v>0</v>
      </c>
      <c r="O183" s="51">
        <v>10089.73</v>
      </c>
      <c r="P183" s="51">
        <v>0</v>
      </c>
      <c r="Q183" s="51">
        <v>4334265.09</v>
      </c>
      <c r="R183" s="51">
        <v>0</v>
      </c>
      <c r="S183" s="51">
        <v>0</v>
      </c>
      <c r="T183" s="51">
        <v>34426505.770000003</v>
      </c>
      <c r="U183" s="51">
        <v>883485.76</v>
      </c>
      <c r="V183" s="51">
        <v>4908393.03</v>
      </c>
      <c r="W183" s="51">
        <v>0</v>
      </c>
      <c r="X183" s="51">
        <v>0</v>
      </c>
      <c r="Y183" s="51">
        <v>0</v>
      </c>
      <c r="Z183" s="51">
        <v>79674187.349999994</v>
      </c>
      <c r="AA183" s="51">
        <v>10089.73</v>
      </c>
      <c r="AB183" s="51">
        <v>79684277.079999998</v>
      </c>
      <c r="AC183" s="52">
        <v>0.1174598</v>
      </c>
      <c r="AD183" s="52">
        <v>4.3900000000000002E-2</v>
      </c>
      <c r="AE183" s="51">
        <v>3496426.87</v>
      </c>
      <c r="AF183" s="51">
        <v>0</v>
      </c>
      <c r="AG183" s="51">
        <v>0</v>
      </c>
      <c r="AH183" s="51">
        <v>0</v>
      </c>
      <c r="AI183" s="51">
        <v>960.35</v>
      </c>
      <c r="AJ183" s="51">
        <f t="shared" si="9"/>
        <v>960.35</v>
      </c>
      <c r="AK183" s="51">
        <v>1862834.56</v>
      </c>
      <c r="AL183" s="51">
        <v>145236.34</v>
      </c>
      <c r="AM183" s="51">
        <v>484422.12</v>
      </c>
      <c r="AN183" s="51">
        <v>0</v>
      </c>
      <c r="AO183" s="51">
        <v>143781.54</v>
      </c>
      <c r="AP183" s="51">
        <v>0</v>
      </c>
      <c r="AQ183" s="51">
        <v>106567.52</v>
      </c>
      <c r="AR183" s="51">
        <v>11255</v>
      </c>
      <c r="AS183" s="51">
        <v>4088</v>
      </c>
      <c r="AT183" s="51">
        <v>169464.79</v>
      </c>
      <c r="AU183" s="51">
        <v>127257.14</v>
      </c>
      <c r="AV183" s="51">
        <v>33073.910000000003</v>
      </c>
      <c r="AW183" s="51">
        <v>0</v>
      </c>
      <c r="AX183" s="51">
        <v>0</v>
      </c>
      <c r="AY183" s="51">
        <v>95020.57</v>
      </c>
      <c r="AZ183" s="51">
        <v>34425.47</v>
      </c>
      <c r="BA183" s="51">
        <v>0</v>
      </c>
      <c r="BB183" s="51">
        <v>3347680.53</v>
      </c>
      <c r="BC183" s="52">
        <f t="shared" si="10"/>
        <v>0</v>
      </c>
      <c r="BD183" s="51">
        <v>4360552.04</v>
      </c>
      <c r="BE183" s="51">
        <v>5136721.12</v>
      </c>
      <c r="BF183" s="51">
        <v>0</v>
      </c>
      <c r="BG183" s="51">
        <v>197933.93</v>
      </c>
      <c r="BH183" s="51">
        <v>0</v>
      </c>
      <c r="BI183" s="51">
        <v>742558.49</v>
      </c>
      <c r="BJ183" s="51">
        <v>0</v>
      </c>
      <c r="BK183" s="51">
        <v>0</v>
      </c>
      <c r="BL183" s="51">
        <v>0</v>
      </c>
      <c r="BM183" s="51">
        <f t="shared" si="11"/>
        <v>0</v>
      </c>
      <c r="BN183" s="51">
        <v>0</v>
      </c>
      <c r="BO183" s="51">
        <v>13147</v>
      </c>
      <c r="BP183" s="51">
        <v>3142</v>
      </c>
      <c r="BQ183" s="51">
        <v>22</v>
      </c>
      <c r="BR183" s="51">
        <v>-20</v>
      </c>
      <c r="BS183" s="51">
        <v>-165</v>
      </c>
      <c r="BT183" s="51">
        <v>-117</v>
      </c>
      <c r="BU183" s="51">
        <v>-1007</v>
      </c>
      <c r="BV183" s="51">
        <v>-460</v>
      </c>
      <c r="BW183" s="51">
        <v>0</v>
      </c>
      <c r="BX183" s="51">
        <v>-3</v>
      </c>
      <c r="BY183" s="51">
        <v>0</v>
      </c>
      <c r="BZ183" s="51">
        <v>-2185</v>
      </c>
      <c r="CA183" s="51">
        <v>-7</v>
      </c>
      <c r="CB183" s="51">
        <v>12347</v>
      </c>
      <c r="CC183" s="51">
        <v>116</v>
      </c>
      <c r="CD183" s="51">
        <v>323</v>
      </c>
      <c r="CE183" s="51">
        <v>211</v>
      </c>
      <c r="CF183" s="51">
        <v>1079</v>
      </c>
      <c r="CG183" s="51">
        <v>390</v>
      </c>
      <c r="CH183" s="51">
        <v>182</v>
      </c>
    </row>
    <row r="184" spans="1:86" s="9" customFormat="1" ht="15.6" customHeight="1" x14ac:dyDescent="0.3">
      <c r="A184" s="27">
        <v>21</v>
      </c>
      <c r="B184" s="27" t="s">
        <v>185</v>
      </c>
      <c r="C184" s="27" t="s">
        <v>186</v>
      </c>
      <c r="D184" s="27" t="s">
        <v>570</v>
      </c>
      <c r="E184" s="27" t="s">
        <v>327</v>
      </c>
      <c r="F184" s="27" t="s">
        <v>571</v>
      </c>
      <c r="G184" s="51">
        <v>92940554.980000004</v>
      </c>
      <c r="H184" s="51">
        <v>92944191.150000006</v>
      </c>
      <c r="I184" s="51">
        <v>3398817.42</v>
      </c>
      <c r="J184" s="51">
        <f t="shared" si="8"/>
        <v>89541737.560000002</v>
      </c>
      <c r="K184" s="51">
        <v>21868.68</v>
      </c>
      <c r="L184" s="51">
        <v>9268623.8000000007</v>
      </c>
      <c r="M184" s="51">
        <v>33057588.09</v>
      </c>
      <c r="N184" s="51">
        <v>0</v>
      </c>
      <c r="O184" s="51">
        <v>0</v>
      </c>
      <c r="P184" s="51">
        <v>0</v>
      </c>
      <c r="Q184" s="51">
        <v>5932585.8200000003</v>
      </c>
      <c r="R184" s="51">
        <v>0</v>
      </c>
      <c r="S184" s="51">
        <v>0</v>
      </c>
      <c r="T184" s="51">
        <v>24101358.120000001</v>
      </c>
      <c r="U184" s="51">
        <v>218529.89</v>
      </c>
      <c r="V184" s="51">
        <v>13829871.52</v>
      </c>
      <c r="W184" s="51">
        <v>0</v>
      </c>
      <c r="X184" s="51">
        <v>0</v>
      </c>
      <c r="Y184" s="51">
        <v>0</v>
      </c>
      <c r="Z184" s="51">
        <v>91003537.519999996</v>
      </c>
      <c r="AA184" s="51">
        <v>3636.17</v>
      </c>
      <c r="AB184" s="51">
        <v>91007173.689999998</v>
      </c>
      <c r="AC184" s="52">
        <v>0.13147020000000001</v>
      </c>
      <c r="AD184" s="52">
        <v>0.05</v>
      </c>
      <c r="AE184" s="51">
        <v>4549803.12</v>
      </c>
      <c r="AF184" s="51">
        <v>0</v>
      </c>
      <c r="AG184" s="51">
        <v>0</v>
      </c>
      <c r="AH184" s="51">
        <v>3636.17</v>
      </c>
      <c r="AI184" s="51">
        <v>0</v>
      </c>
      <c r="AJ184" s="51">
        <f t="shared" si="9"/>
        <v>3636.17</v>
      </c>
      <c r="AK184" s="51">
        <v>2666875.54</v>
      </c>
      <c r="AL184" s="51">
        <v>208627.47</v>
      </c>
      <c r="AM184" s="51">
        <v>605609.6</v>
      </c>
      <c r="AN184" s="51">
        <v>2216.36</v>
      </c>
      <c r="AO184" s="51">
        <v>397952.62</v>
      </c>
      <c r="AP184" s="51">
        <v>8905.9500000000007</v>
      </c>
      <c r="AQ184" s="51">
        <v>68703.039999999994</v>
      </c>
      <c r="AR184" s="51">
        <v>12381</v>
      </c>
      <c r="AS184" s="51">
        <v>22688.12</v>
      </c>
      <c r="AT184" s="51">
        <v>0</v>
      </c>
      <c r="AU184" s="51">
        <v>169677.69</v>
      </c>
      <c r="AV184" s="51">
        <v>60692.52</v>
      </c>
      <c r="AW184" s="51">
        <v>0</v>
      </c>
      <c r="AX184" s="51">
        <v>0</v>
      </c>
      <c r="AY184" s="51">
        <v>62972.07</v>
      </c>
      <c r="AZ184" s="51">
        <v>2774.67</v>
      </c>
      <c r="BA184" s="51">
        <v>0</v>
      </c>
      <c r="BB184" s="51">
        <v>4428110.95</v>
      </c>
      <c r="BC184" s="52">
        <f t="shared" si="10"/>
        <v>0</v>
      </c>
      <c r="BD184" s="51">
        <v>1113982</v>
      </c>
      <c r="BE184" s="51">
        <v>11104931.91</v>
      </c>
      <c r="BF184" s="51">
        <v>0</v>
      </c>
      <c r="BG184" s="51">
        <v>198295</v>
      </c>
      <c r="BH184" s="51">
        <v>0</v>
      </c>
      <c r="BI184" s="51">
        <v>970214</v>
      </c>
      <c r="BJ184" s="51">
        <v>0</v>
      </c>
      <c r="BK184" s="51">
        <v>0</v>
      </c>
      <c r="BL184" s="51">
        <v>0</v>
      </c>
      <c r="BM184" s="51">
        <f t="shared" si="11"/>
        <v>0</v>
      </c>
      <c r="BN184" s="51">
        <v>0</v>
      </c>
      <c r="BO184" s="51">
        <v>15654</v>
      </c>
      <c r="BP184" s="51">
        <v>5492</v>
      </c>
      <c r="BQ184" s="51">
        <v>12</v>
      </c>
      <c r="BR184" s="51">
        <v>0</v>
      </c>
      <c r="BS184" s="51">
        <v>-192</v>
      </c>
      <c r="BT184" s="51">
        <v>-526</v>
      </c>
      <c r="BU184" s="51">
        <v>-1990</v>
      </c>
      <c r="BV184" s="51">
        <v>-1916</v>
      </c>
      <c r="BW184" s="51">
        <v>4</v>
      </c>
      <c r="BX184" s="51">
        <v>-7</v>
      </c>
      <c r="BY184" s="51">
        <v>0</v>
      </c>
      <c r="BZ184" s="51">
        <v>-2395</v>
      </c>
      <c r="CA184" s="51">
        <v>-21</v>
      </c>
      <c r="CB184" s="51">
        <v>14115</v>
      </c>
      <c r="CC184" s="51">
        <v>40</v>
      </c>
      <c r="CD184" s="51">
        <v>457</v>
      </c>
      <c r="CE184" s="51">
        <v>206</v>
      </c>
      <c r="CF184" s="51">
        <v>1321</v>
      </c>
      <c r="CG184" s="51">
        <v>399</v>
      </c>
      <c r="CH184" s="51">
        <v>12</v>
      </c>
    </row>
    <row r="185" spans="1:86" s="9" customFormat="1" ht="15.6" customHeight="1" x14ac:dyDescent="0.3">
      <c r="A185" s="27">
        <v>21</v>
      </c>
      <c r="B185" s="27" t="s">
        <v>193</v>
      </c>
      <c r="C185" s="27" t="s">
        <v>184</v>
      </c>
      <c r="D185" s="27" t="s">
        <v>586</v>
      </c>
      <c r="E185" s="27" t="s">
        <v>344</v>
      </c>
      <c r="F185" s="27" t="s">
        <v>573</v>
      </c>
      <c r="G185" s="51">
        <v>52929498.409999996</v>
      </c>
      <c r="H185" s="51">
        <v>52929498.409999996</v>
      </c>
      <c r="I185" s="51">
        <v>824262</v>
      </c>
      <c r="J185" s="51">
        <f t="shared" si="8"/>
        <v>52105236.409999996</v>
      </c>
      <c r="K185" s="51">
        <v>8536707.4299999997</v>
      </c>
      <c r="L185" s="51">
        <v>1230401.8799999999</v>
      </c>
      <c r="M185" s="51">
        <v>3609589.38</v>
      </c>
      <c r="N185" s="51">
        <v>0</v>
      </c>
      <c r="O185" s="51">
        <v>0</v>
      </c>
      <c r="P185" s="51">
        <v>0</v>
      </c>
      <c r="Q185" s="51">
        <v>3435110.08</v>
      </c>
      <c r="R185" s="51">
        <v>0</v>
      </c>
      <c r="S185" s="51">
        <v>1169.25</v>
      </c>
      <c r="T185" s="51">
        <v>29911789.309999999</v>
      </c>
      <c r="U185" s="51">
        <v>832164.4</v>
      </c>
      <c r="V185" s="51">
        <v>3841525.68</v>
      </c>
      <c r="W185" s="51">
        <v>0</v>
      </c>
      <c r="X185" s="51">
        <v>0</v>
      </c>
      <c r="Y185" s="51">
        <v>0</v>
      </c>
      <c r="Z185" s="51">
        <v>54693351.270000003</v>
      </c>
      <c r="AA185" s="51">
        <v>1169.25</v>
      </c>
      <c r="AB185" s="51">
        <v>54694520.520000003</v>
      </c>
      <c r="AC185" s="52">
        <v>0.13472029999999999</v>
      </c>
      <c r="AD185" s="52">
        <v>6.0299999999999999E-2</v>
      </c>
      <c r="AE185" s="51">
        <v>3296063.11</v>
      </c>
      <c r="AF185" s="51">
        <v>0</v>
      </c>
      <c r="AG185" s="51">
        <v>0</v>
      </c>
      <c r="AH185" s="51">
        <v>0</v>
      </c>
      <c r="AI185" s="51">
        <v>804.79</v>
      </c>
      <c r="AJ185" s="51">
        <f t="shared" si="9"/>
        <v>804.79</v>
      </c>
      <c r="AK185" s="51">
        <v>1636989.71</v>
      </c>
      <c r="AL185" s="51">
        <v>130493.72</v>
      </c>
      <c r="AM185" s="51">
        <v>433011.35</v>
      </c>
      <c r="AN185" s="51">
        <v>0</v>
      </c>
      <c r="AO185" s="51">
        <v>235530.73</v>
      </c>
      <c r="AP185" s="51">
        <v>0</v>
      </c>
      <c r="AQ185" s="51">
        <v>88273.76</v>
      </c>
      <c r="AR185" s="51">
        <v>11255</v>
      </c>
      <c r="AS185" s="51">
        <v>25503.55</v>
      </c>
      <c r="AT185" s="51">
        <v>128845.68</v>
      </c>
      <c r="AU185" s="51">
        <v>93612.25</v>
      </c>
      <c r="AV185" s="51">
        <v>34132.69</v>
      </c>
      <c r="AW185" s="51">
        <v>0</v>
      </c>
      <c r="AX185" s="51">
        <v>0</v>
      </c>
      <c r="AY185" s="51">
        <v>67072.649999999994</v>
      </c>
      <c r="AZ185" s="51">
        <v>35583.040000000001</v>
      </c>
      <c r="BA185" s="51">
        <v>0</v>
      </c>
      <c r="BB185" s="51">
        <v>3049457.48</v>
      </c>
      <c r="BC185" s="52">
        <f t="shared" si="10"/>
        <v>0</v>
      </c>
      <c r="BD185" s="51">
        <v>2620999.5699999998</v>
      </c>
      <c r="BE185" s="51">
        <v>4509675.7</v>
      </c>
      <c r="BF185" s="51">
        <v>1701</v>
      </c>
      <c r="BG185" s="51">
        <v>197906.69</v>
      </c>
      <c r="BH185" s="51">
        <v>0</v>
      </c>
      <c r="BI185" s="51">
        <v>650640.13</v>
      </c>
      <c r="BJ185" s="51">
        <v>0</v>
      </c>
      <c r="BK185" s="51">
        <v>0</v>
      </c>
      <c r="BL185" s="51">
        <v>0</v>
      </c>
      <c r="BM185" s="51">
        <f t="shared" si="11"/>
        <v>0</v>
      </c>
      <c r="BN185" s="51">
        <v>0</v>
      </c>
      <c r="BO185" s="51">
        <v>11200</v>
      </c>
      <c r="BP185" s="51">
        <v>2136</v>
      </c>
      <c r="BQ185" s="51">
        <v>35</v>
      </c>
      <c r="BR185" s="51">
        <v>0</v>
      </c>
      <c r="BS185" s="51">
        <v>-118</v>
      </c>
      <c r="BT185" s="51">
        <v>-80</v>
      </c>
      <c r="BU185" s="51">
        <v>-1156</v>
      </c>
      <c r="BV185" s="51">
        <v>-243</v>
      </c>
      <c r="BW185" s="51">
        <v>60</v>
      </c>
      <c r="BX185" s="51">
        <v>-1</v>
      </c>
      <c r="BY185" s="51">
        <v>0</v>
      </c>
      <c r="BZ185" s="51">
        <v>-2422</v>
      </c>
      <c r="CA185" s="51">
        <v>-11</v>
      </c>
      <c r="CB185" s="51">
        <v>9400</v>
      </c>
      <c r="CC185" s="51">
        <v>45</v>
      </c>
      <c r="CD185" s="51">
        <v>390</v>
      </c>
      <c r="CE185" s="51">
        <v>163</v>
      </c>
      <c r="CF185" s="51">
        <v>1351</v>
      </c>
      <c r="CG185" s="51">
        <v>498</v>
      </c>
      <c r="CH185" s="51">
        <v>20</v>
      </c>
    </row>
    <row r="186" spans="1:86" s="9" customFormat="1" ht="15.6" customHeight="1" x14ac:dyDescent="0.3">
      <c r="A186" s="27">
        <v>21</v>
      </c>
      <c r="B186" s="27" t="s">
        <v>195</v>
      </c>
      <c r="C186" s="27" t="s">
        <v>196</v>
      </c>
      <c r="D186" s="27" t="s">
        <v>587</v>
      </c>
      <c r="E186" s="27" t="s">
        <v>344</v>
      </c>
      <c r="F186" s="27" t="s">
        <v>573</v>
      </c>
      <c r="G186" s="51">
        <v>124571827.89</v>
      </c>
      <c r="H186" s="51">
        <v>124617180.16</v>
      </c>
      <c r="I186" s="51">
        <v>3173058.93</v>
      </c>
      <c r="J186" s="51">
        <f t="shared" si="8"/>
        <v>121398768.95999999</v>
      </c>
      <c r="K186" s="51">
        <v>60962381.079999998</v>
      </c>
      <c r="L186" s="51">
        <v>2660521.7200000002</v>
      </c>
      <c r="M186" s="51">
        <v>15903438.4</v>
      </c>
      <c r="N186" s="51">
        <v>0</v>
      </c>
      <c r="O186" s="51">
        <v>0</v>
      </c>
      <c r="P186" s="51">
        <v>2658.68</v>
      </c>
      <c r="Q186" s="51">
        <v>4162546.59</v>
      </c>
      <c r="R186" s="51">
        <v>0</v>
      </c>
      <c r="S186" s="51">
        <v>0</v>
      </c>
      <c r="T186" s="51">
        <v>25414614.100000001</v>
      </c>
      <c r="U186" s="51">
        <v>773786.93</v>
      </c>
      <c r="V186" s="51">
        <v>6981389.0599999996</v>
      </c>
      <c r="W186" s="51">
        <v>0</v>
      </c>
      <c r="X186" s="51">
        <v>0</v>
      </c>
      <c r="Y186" s="51">
        <v>0</v>
      </c>
      <c r="Z186" s="51">
        <v>120078209.56999999</v>
      </c>
      <c r="AA186" s="51">
        <v>49137.14</v>
      </c>
      <c r="AB186" s="51">
        <v>120127346.70999999</v>
      </c>
      <c r="AC186" s="52">
        <v>0.23611789999999999</v>
      </c>
      <c r="AD186" s="52">
        <v>2.6800000000000001E-2</v>
      </c>
      <c r="AE186" s="51">
        <v>3216873.01</v>
      </c>
      <c r="AF186" s="51">
        <v>0</v>
      </c>
      <c r="AG186" s="51">
        <v>0</v>
      </c>
      <c r="AH186" s="51">
        <v>49137.14</v>
      </c>
      <c r="AI186" s="51">
        <v>1144.32</v>
      </c>
      <c r="AJ186" s="51">
        <f t="shared" si="9"/>
        <v>50281.46</v>
      </c>
      <c r="AK186" s="51">
        <v>1498305.54</v>
      </c>
      <c r="AL186" s="51">
        <v>118890.66</v>
      </c>
      <c r="AM186" s="51">
        <v>320020.95</v>
      </c>
      <c r="AN186" s="51">
        <v>0</v>
      </c>
      <c r="AO186" s="51">
        <v>275127.67999999999</v>
      </c>
      <c r="AP186" s="51">
        <v>9850.0499999999993</v>
      </c>
      <c r="AQ186" s="51">
        <v>75510.91</v>
      </c>
      <c r="AR186" s="51">
        <v>10130</v>
      </c>
      <c r="AS186" s="51">
        <v>6409.3</v>
      </c>
      <c r="AT186" s="51">
        <v>269898.03999999998</v>
      </c>
      <c r="AU186" s="51">
        <v>251358.69</v>
      </c>
      <c r="AV186" s="51">
        <v>33999.870000000003</v>
      </c>
      <c r="AW186" s="51">
        <v>7000</v>
      </c>
      <c r="AX186" s="51">
        <v>22133.27</v>
      </c>
      <c r="AY186" s="51">
        <v>17511.509999999998</v>
      </c>
      <c r="AZ186" s="51">
        <v>0</v>
      </c>
      <c r="BA186" s="51">
        <v>0</v>
      </c>
      <c r="BB186" s="51">
        <v>3018976.32</v>
      </c>
      <c r="BC186" s="52">
        <f t="shared" si="10"/>
        <v>0</v>
      </c>
      <c r="BD186" s="51">
        <v>4706348.4400000004</v>
      </c>
      <c r="BE186" s="51">
        <v>24707294.379999999</v>
      </c>
      <c r="BF186" s="51">
        <v>0</v>
      </c>
      <c r="BG186" s="51">
        <v>198650</v>
      </c>
      <c r="BH186" s="51">
        <v>355</v>
      </c>
      <c r="BI186" s="51">
        <v>724343.34</v>
      </c>
      <c r="BJ186" s="51">
        <v>0</v>
      </c>
      <c r="BK186" s="51">
        <v>0</v>
      </c>
      <c r="BL186" s="51">
        <v>0</v>
      </c>
      <c r="BM186" s="51">
        <f t="shared" si="11"/>
        <v>0</v>
      </c>
      <c r="BN186" s="51">
        <v>0</v>
      </c>
      <c r="BO186" s="51">
        <v>8126</v>
      </c>
      <c r="BP186" s="51">
        <v>3489</v>
      </c>
      <c r="BQ186" s="51">
        <v>1</v>
      </c>
      <c r="BR186" s="51">
        <v>-3</v>
      </c>
      <c r="BS186" s="51">
        <v>-229</v>
      </c>
      <c r="BT186" s="51">
        <v>-387</v>
      </c>
      <c r="BU186" s="51">
        <v>-1503</v>
      </c>
      <c r="BV186" s="51">
        <v>-447</v>
      </c>
      <c r="BW186" s="51">
        <v>5</v>
      </c>
      <c r="BX186" s="51">
        <v>0</v>
      </c>
      <c r="BY186" s="51">
        <v>86</v>
      </c>
      <c r="BZ186" s="51">
        <v>-1184</v>
      </c>
      <c r="CA186" s="51">
        <v>-3</v>
      </c>
      <c r="CB186" s="51">
        <v>7951</v>
      </c>
      <c r="CC186" s="51">
        <v>61</v>
      </c>
      <c r="CD186" s="51">
        <v>392</v>
      </c>
      <c r="CE186" s="51">
        <v>75</v>
      </c>
      <c r="CF186" s="51">
        <v>664</v>
      </c>
      <c r="CG186" s="51">
        <v>38</v>
      </c>
      <c r="CH186" s="51">
        <v>15</v>
      </c>
    </row>
    <row r="187" spans="1:86" s="9" customFormat="1" ht="15.6" customHeight="1" x14ac:dyDescent="0.3">
      <c r="A187" s="27">
        <v>21</v>
      </c>
      <c r="B187" s="27" t="s">
        <v>199</v>
      </c>
      <c r="C187" s="27" t="s">
        <v>200</v>
      </c>
      <c r="D187" s="27" t="s">
        <v>588</v>
      </c>
      <c r="E187" s="27" t="s">
        <v>335</v>
      </c>
      <c r="F187" s="27" t="s">
        <v>573</v>
      </c>
      <c r="G187" s="51">
        <v>115507732.53</v>
      </c>
      <c r="H187" s="51">
        <v>115507732.53</v>
      </c>
      <c r="I187" s="51">
        <v>921647.5</v>
      </c>
      <c r="J187" s="51">
        <f t="shared" si="8"/>
        <v>114586085.03</v>
      </c>
      <c r="K187" s="51">
        <v>29397332.34</v>
      </c>
      <c r="L187" s="51">
        <v>3680507.54</v>
      </c>
      <c r="M187" s="51">
        <v>22189653.25</v>
      </c>
      <c r="N187" s="51">
        <v>0</v>
      </c>
      <c r="O187" s="51">
        <v>0</v>
      </c>
      <c r="P187" s="51">
        <v>164016.69</v>
      </c>
      <c r="Q187" s="51">
        <v>5057975.7699999996</v>
      </c>
      <c r="R187" s="51">
        <v>0</v>
      </c>
      <c r="S187" s="51">
        <v>0</v>
      </c>
      <c r="T187" s="51">
        <v>36575688.590000004</v>
      </c>
      <c r="U187" s="51">
        <v>0</v>
      </c>
      <c r="V187" s="51">
        <v>10302095.18</v>
      </c>
      <c r="W187" s="51">
        <v>897745.29</v>
      </c>
      <c r="X187" s="51">
        <v>0</v>
      </c>
      <c r="Y187" s="51">
        <v>0</v>
      </c>
      <c r="Z187" s="51">
        <v>111174076.19</v>
      </c>
      <c r="AA187" s="51">
        <v>897745.29</v>
      </c>
      <c r="AB187" s="51">
        <v>112071821.48</v>
      </c>
      <c r="AC187" s="52">
        <v>0.177979</v>
      </c>
      <c r="AD187" s="52">
        <v>3.4200000000000001E-2</v>
      </c>
      <c r="AE187" s="51">
        <v>3806806.83</v>
      </c>
      <c r="AF187" s="51">
        <v>0</v>
      </c>
      <c r="AG187" s="51">
        <v>0</v>
      </c>
      <c r="AH187" s="51">
        <v>0</v>
      </c>
      <c r="AI187" s="51">
        <v>0</v>
      </c>
      <c r="AJ187" s="51">
        <f t="shared" si="9"/>
        <v>0</v>
      </c>
      <c r="AK187" s="51">
        <v>1855412.68</v>
      </c>
      <c r="AL187" s="51">
        <v>158355.42000000001</v>
      </c>
      <c r="AM187" s="51">
        <v>446186.19</v>
      </c>
      <c r="AN187" s="51">
        <v>0</v>
      </c>
      <c r="AO187" s="51">
        <v>262841.45</v>
      </c>
      <c r="AP187" s="51">
        <v>7228.41</v>
      </c>
      <c r="AQ187" s="51">
        <v>85346.97</v>
      </c>
      <c r="AR187" s="51">
        <v>11255</v>
      </c>
      <c r="AS187" s="51">
        <v>27779.200000000001</v>
      </c>
      <c r="AT187" s="51">
        <v>0</v>
      </c>
      <c r="AU187" s="51">
        <v>235168.82</v>
      </c>
      <c r="AV187" s="51">
        <v>24062.07</v>
      </c>
      <c r="AW187" s="51">
        <v>0</v>
      </c>
      <c r="AX187" s="51">
        <v>868.8</v>
      </c>
      <c r="AY187" s="51">
        <v>87884.62</v>
      </c>
      <c r="AZ187" s="51">
        <v>9472.94</v>
      </c>
      <c r="BA187" s="51">
        <v>0</v>
      </c>
      <c r="BB187" s="51">
        <v>3408967.98</v>
      </c>
      <c r="BC187" s="52">
        <f t="shared" si="10"/>
        <v>0</v>
      </c>
      <c r="BD187" s="51">
        <v>6735330.0499999998</v>
      </c>
      <c r="BE187" s="51">
        <v>13822617.59</v>
      </c>
      <c r="BF187" s="51">
        <v>0</v>
      </c>
      <c r="BG187" s="51">
        <v>198294.92</v>
      </c>
      <c r="BH187" s="51">
        <v>0</v>
      </c>
      <c r="BI187" s="51">
        <v>766395.07</v>
      </c>
      <c r="BJ187" s="51">
        <v>0</v>
      </c>
      <c r="BK187" s="51">
        <v>0</v>
      </c>
      <c r="BL187" s="51">
        <v>0</v>
      </c>
      <c r="BM187" s="51">
        <f t="shared" si="11"/>
        <v>0</v>
      </c>
      <c r="BN187" s="51">
        <v>0</v>
      </c>
      <c r="BO187" s="51">
        <v>15403</v>
      </c>
      <c r="BP187" s="51">
        <v>5630</v>
      </c>
      <c r="BQ187" s="51">
        <v>34</v>
      </c>
      <c r="BR187" s="51">
        <v>0</v>
      </c>
      <c r="BS187" s="51">
        <v>-224</v>
      </c>
      <c r="BT187" s="51">
        <v>-110</v>
      </c>
      <c r="BU187" s="51">
        <v>-1856</v>
      </c>
      <c r="BV187" s="51">
        <v>-653</v>
      </c>
      <c r="BW187" s="51">
        <v>107</v>
      </c>
      <c r="BX187" s="51">
        <v>0</v>
      </c>
      <c r="BY187" s="51">
        <v>0</v>
      </c>
      <c r="BZ187" s="51">
        <v>-2544</v>
      </c>
      <c r="CA187" s="51">
        <v>-10</v>
      </c>
      <c r="CB187" s="51">
        <v>15777</v>
      </c>
      <c r="CC187" s="51">
        <v>45</v>
      </c>
      <c r="CD187" s="51">
        <v>369</v>
      </c>
      <c r="CE187" s="51">
        <v>98</v>
      </c>
      <c r="CF187" s="51">
        <v>2029</v>
      </c>
      <c r="CG187" s="51">
        <v>0</v>
      </c>
      <c r="CH187" s="51">
        <v>48</v>
      </c>
    </row>
    <row r="188" spans="1:86" s="9" customFormat="1" ht="15.6" customHeight="1" x14ac:dyDescent="0.3">
      <c r="A188" s="27">
        <v>21</v>
      </c>
      <c r="B188" s="27" t="s">
        <v>201</v>
      </c>
      <c r="C188" s="27" t="s">
        <v>61</v>
      </c>
      <c r="D188" s="27" t="s">
        <v>570</v>
      </c>
      <c r="E188" s="27" t="s">
        <v>327</v>
      </c>
      <c r="F188" s="27" t="s">
        <v>571</v>
      </c>
      <c r="G188" s="51">
        <v>76434210.780000001</v>
      </c>
      <c r="H188" s="51">
        <v>76441291.560000002</v>
      </c>
      <c r="I188" s="51">
        <v>1422425</v>
      </c>
      <c r="J188" s="51">
        <f t="shared" si="8"/>
        <v>75011785.780000001</v>
      </c>
      <c r="K188" s="51">
        <v>5728</v>
      </c>
      <c r="L188" s="51">
        <v>7245064.6600000001</v>
      </c>
      <c r="M188" s="51">
        <v>25098726.079999998</v>
      </c>
      <c r="N188" s="51">
        <v>0</v>
      </c>
      <c r="O188" s="51">
        <v>0</v>
      </c>
      <c r="P188" s="51">
        <v>8976</v>
      </c>
      <c r="Q188" s="51">
        <v>4382193.97</v>
      </c>
      <c r="R188" s="51">
        <v>0</v>
      </c>
      <c r="S188" s="51">
        <v>0</v>
      </c>
      <c r="T188" s="51">
        <v>24910971.030000001</v>
      </c>
      <c r="U188" s="51">
        <v>255359</v>
      </c>
      <c r="V188" s="51">
        <v>9513376.9399999995</v>
      </c>
      <c r="W188" s="51">
        <v>132620.45000000001</v>
      </c>
      <c r="X188" s="51">
        <v>0</v>
      </c>
      <c r="Y188" s="51">
        <v>0</v>
      </c>
      <c r="Z188" s="51">
        <v>76090952</v>
      </c>
      <c r="AA188" s="51">
        <v>141121.23000000001</v>
      </c>
      <c r="AB188" s="51">
        <v>76232073</v>
      </c>
      <c r="AC188" s="52">
        <v>0.12921340000000001</v>
      </c>
      <c r="AD188" s="52">
        <v>5.1999999999999998E-2</v>
      </c>
      <c r="AE188" s="51">
        <v>3956904.06</v>
      </c>
      <c r="AF188" s="51">
        <v>0</v>
      </c>
      <c r="AG188" s="51">
        <v>0</v>
      </c>
      <c r="AH188" s="51">
        <v>7500.78</v>
      </c>
      <c r="AI188" s="51">
        <v>162.53</v>
      </c>
      <c r="AJ188" s="51">
        <f t="shared" si="9"/>
        <v>7663.3099999999995</v>
      </c>
      <c r="AK188" s="51">
        <v>2263580.2400000002</v>
      </c>
      <c r="AL188" s="51">
        <v>186155.41</v>
      </c>
      <c r="AM188" s="51">
        <v>546010.34</v>
      </c>
      <c r="AN188" s="51">
        <v>5603.63</v>
      </c>
      <c r="AO188" s="51">
        <v>310429.5</v>
      </c>
      <c r="AP188" s="51">
        <v>9071.27</v>
      </c>
      <c r="AQ188" s="51">
        <v>45909.68</v>
      </c>
      <c r="AR188" s="51">
        <v>11818</v>
      </c>
      <c r="AS188" s="51">
        <v>31033.33</v>
      </c>
      <c r="AT188" s="51">
        <v>0</v>
      </c>
      <c r="AU188" s="51">
        <v>143146.04999999999</v>
      </c>
      <c r="AV188" s="51">
        <v>54335.75</v>
      </c>
      <c r="AW188" s="51">
        <v>8356.02</v>
      </c>
      <c r="AX188" s="51">
        <v>1146.3699999999999</v>
      </c>
      <c r="AY188" s="51">
        <v>112934.89</v>
      </c>
      <c r="AZ188" s="51">
        <v>0</v>
      </c>
      <c r="BA188" s="51">
        <v>0</v>
      </c>
      <c r="BB188" s="51">
        <v>3820056.65</v>
      </c>
      <c r="BC188" s="52">
        <f t="shared" si="10"/>
        <v>0</v>
      </c>
      <c r="BD188" s="51">
        <v>1337746.93</v>
      </c>
      <c r="BE188" s="51">
        <v>8538579.4299999997</v>
      </c>
      <c r="BF188" s="51">
        <v>0</v>
      </c>
      <c r="BG188" s="51">
        <v>198295</v>
      </c>
      <c r="BH188" s="51">
        <v>0</v>
      </c>
      <c r="BI188" s="51">
        <v>739568.68</v>
      </c>
      <c r="BJ188" s="51">
        <v>0</v>
      </c>
      <c r="BK188" s="51">
        <v>0</v>
      </c>
      <c r="BL188" s="51">
        <v>0</v>
      </c>
      <c r="BM188" s="51">
        <f t="shared" si="11"/>
        <v>0</v>
      </c>
      <c r="BN188" s="51">
        <v>0</v>
      </c>
      <c r="BO188" s="51">
        <v>11434</v>
      </c>
      <c r="BP188" s="51">
        <v>4847</v>
      </c>
      <c r="BQ188" s="51">
        <v>77</v>
      </c>
      <c r="BR188" s="51">
        <v>-61</v>
      </c>
      <c r="BS188" s="51">
        <v>-219</v>
      </c>
      <c r="BT188" s="51">
        <v>-402</v>
      </c>
      <c r="BU188" s="51">
        <v>-2253</v>
      </c>
      <c r="BV188" s="51">
        <v>-1310</v>
      </c>
      <c r="BW188" s="51">
        <v>24</v>
      </c>
      <c r="BX188" s="51">
        <v>-3</v>
      </c>
      <c r="BY188" s="51">
        <v>0</v>
      </c>
      <c r="BZ188" s="51">
        <v>-1845</v>
      </c>
      <c r="CA188" s="51">
        <v>-3</v>
      </c>
      <c r="CB188" s="51">
        <v>10286</v>
      </c>
      <c r="CC188" s="51">
        <v>4</v>
      </c>
      <c r="CD188" s="51">
        <v>587</v>
      </c>
      <c r="CE188" s="51">
        <v>147</v>
      </c>
      <c r="CF188" s="51">
        <v>518</v>
      </c>
      <c r="CG188" s="51">
        <v>272</v>
      </c>
      <c r="CH188" s="51">
        <v>0</v>
      </c>
    </row>
  </sheetData>
  <sortState ref="A2:CA126">
    <sortCondition ref="A2:A126"/>
    <sortCondition ref="B2:B126"/>
  </sortState>
  <mergeCells count="5">
    <mergeCell ref="K3:M3"/>
    <mergeCell ref="N3:O3"/>
    <mergeCell ref="P3:Q3"/>
    <mergeCell ref="R3:S3"/>
    <mergeCell ref="CD3:C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13 STANDING TRUSTEE FY14 AUDITED ANNUAL REPORTS </dc:title>
  <dc:creator>Finan, Debra  (USTP)</dc:creator>
  <cp:lastModifiedBy>Chery, Rose</cp:lastModifiedBy>
  <dcterms:created xsi:type="dcterms:W3CDTF">2014-12-22T12:31:30Z</dcterms:created>
  <dcterms:modified xsi:type="dcterms:W3CDTF">2017-11-09T19:24:05Z</dcterms:modified>
</cp:coreProperties>
</file>